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員工休假表\"/>
    </mc:Choice>
  </mc:AlternateContent>
  <xr:revisionPtr revIDLastSave="0" documentId="13_ncr:1_{4828AE32-5BA3-43AC-8AC8-5D421D752EF8}" xr6:coauthVersionLast="45" xr6:coauthVersionMax="47" xr10:uidLastSave="{00000000-0000-0000-0000-000000000000}"/>
  <bookViews>
    <workbookView xWindow="-120" yWindow="-120" windowWidth="24240" windowHeight="13140" tabRatio="500" firstSheet="1" activeTab="9" xr2:uid="{00000000-000D-0000-FFFF-FFFF00000000}"/>
  </bookViews>
  <sheets>
    <sheet name="官方" sheetId="1" r:id="rId1"/>
    <sheet name="排假" sheetId="2" r:id="rId2"/>
    <sheet name="1月" sheetId="3" r:id="rId3"/>
    <sheet name="2月" sheetId="4" r:id="rId4"/>
    <sheet name="3月" sheetId="5" r:id="rId5"/>
    <sheet name="4月" sheetId="6" r:id="rId6"/>
    <sheet name="5月" sheetId="7" r:id="rId7"/>
    <sheet name="6月" sheetId="8" r:id="rId8"/>
    <sheet name="7月" sheetId="9" r:id="rId9"/>
    <sheet name="8月" sheetId="10" r:id="rId10"/>
    <sheet name="9月" sheetId="11" r:id="rId11"/>
    <sheet name="10月" sheetId="12" r:id="rId12"/>
    <sheet name="11月" sheetId="13" r:id="rId13"/>
    <sheet name="12月" sheetId="14" r:id="rId14"/>
  </sheets>
  <definedNames>
    <definedName name="_xlnm._FilterDatabase" localSheetId="11" hidden="1">'10月'!$C$2:$Y$39</definedName>
    <definedName name="_xlnm._FilterDatabase" localSheetId="2" hidden="1">'1月'!$A$2:$AMK$46</definedName>
    <definedName name="_xlnm._FilterDatabase" localSheetId="3" hidden="1">'2月'!$A$2:$AMK$39</definedName>
    <definedName name="_xlnm._FilterDatabase" localSheetId="4" hidden="1">'3月'!$A$2:$AMK$39</definedName>
    <definedName name="_xlnm._FilterDatabase" localSheetId="5" hidden="1">'4月'!$A$2:$AMK$38</definedName>
    <definedName name="_xlnm._FilterDatabase" localSheetId="6" hidden="1">'5月'!$A$2:$AMK$39</definedName>
    <definedName name="_xlnm._FilterDatabase" localSheetId="7" hidden="1">'6月'!$A$2:$AMK$38</definedName>
    <definedName name="_xlnm._FilterDatabase" localSheetId="8" hidden="1">'7月'!$A$2:$Z$39</definedName>
    <definedName name="_xlnm._FilterDatabase" localSheetId="9" hidden="1">'8月'!$A$2:$AMK$39</definedName>
    <definedName name="Excel_BuiltIn__FilterDatabase" localSheetId="12">'11月'!$A$2:$AA$38</definedName>
    <definedName name="Excel_BuiltIn__FilterDatabase" localSheetId="2">'1月'!$A$2:$X$39</definedName>
    <definedName name="Excel_BuiltIn__FilterDatabase" localSheetId="3">'2月'!$A$2:$W$39</definedName>
    <definedName name="Excel_BuiltIn__FilterDatabase" localSheetId="4">'3月'!$A$2:$AE$43</definedName>
    <definedName name="Excel_BuiltIn__FilterDatabase" localSheetId="5">'4月'!$C$2:$L$38</definedName>
    <definedName name="Excel_BuiltIn__FilterDatabase" localSheetId="6">'5月'!$A$2:$T$39</definedName>
    <definedName name="Excel_BuiltIn__FilterDatabase" localSheetId="7">'6月'!$A$2:$T$38</definedName>
    <definedName name="Excel_BuiltIn__FilterDatabase" localSheetId="8">'7月'!$A$2:$W$39</definedName>
    <definedName name="Excel_BuiltIn__FilterDatabase" localSheetId="9">'8月'!$A$2:$AA$39</definedName>
    <definedName name="Excel_BuiltIn__FilterDatabase" localSheetId="10">'9月'!$A$2:$R$38</definedName>
    <definedName name="_xlnm.Print_Area" localSheetId="11">'10月'!$A$1:$AA$34</definedName>
    <definedName name="_xlnm.Print_Area" localSheetId="12">'11月'!$A$1:$AA$33</definedName>
    <definedName name="_xlnm.Print_Area" localSheetId="13">'12月'!$A$1:$Z$34</definedName>
    <definedName name="_xlnm.Print_Area" localSheetId="2">'1月'!$A$1:$AA$34</definedName>
    <definedName name="_xlnm.Print_Area" localSheetId="4">'3月'!$A$1:$AB$34</definedName>
    <definedName name="_xlnm.Print_Area" localSheetId="5">'4月'!$A$1:$Z$33</definedName>
    <definedName name="_xlnm.Print_Area" localSheetId="6">'5月'!$A$1:$M$34</definedName>
    <definedName name="_xlnm.Print_Area" localSheetId="7">'6月'!$A$1:$Y$33</definedName>
    <definedName name="_xlnm.Print_Area" localSheetId="8">'7月'!$A$1:$Z$34</definedName>
    <definedName name="_xlnm.Print_Area" localSheetId="9">'8月'!$A$1:$Y$34</definedName>
    <definedName name="_xlnm.Print_Area" localSheetId="10">'9月'!$A$2:$U$33</definedName>
    <definedName name="_xlnm.Print_Area" localSheetId="0">官方!$A$1:$U$55</definedName>
    <definedName name="_xlnm.Print_Titles" localSheetId="4">'3月'!$A:$A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44" i="9" l="1"/>
  <c r="Q57" i="14" l="1"/>
  <c r="P54" i="14"/>
  <c r="P57" i="14" s="1"/>
  <c r="O54" i="14"/>
  <c r="O57" i="14" s="1"/>
  <c r="N54" i="14"/>
  <c r="N57" i="14" s="1"/>
  <c r="Q50" i="14"/>
  <c r="O50" i="14"/>
  <c r="N50" i="14"/>
  <c r="Y49" i="14"/>
  <c r="X49" i="14"/>
  <c r="W49" i="14"/>
  <c r="Q48" i="14"/>
  <c r="P48" i="14"/>
  <c r="O48" i="14"/>
  <c r="N48" i="14"/>
  <c r="Q46" i="14"/>
  <c r="P46" i="14"/>
  <c r="O46" i="14"/>
  <c r="N46" i="14"/>
  <c r="X44" i="14"/>
  <c r="W44" i="14"/>
  <c r="V44" i="14"/>
  <c r="Q44" i="14"/>
  <c r="P44" i="14"/>
  <c r="O44" i="14"/>
  <c r="N44" i="14"/>
  <c r="Y42" i="14"/>
  <c r="X42" i="14"/>
  <c r="W42" i="14"/>
  <c r="V42" i="14"/>
  <c r="Q42" i="14"/>
  <c r="Q56" i="14" s="1"/>
  <c r="P42" i="14"/>
  <c r="O42" i="14"/>
  <c r="N42" i="14"/>
  <c r="A5" i="14"/>
  <c r="B5" i="14" s="1"/>
  <c r="B4" i="14"/>
  <c r="Q57" i="13"/>
  <c r="N57" i="13"/>
  <c r="P54" i="13"/>
  <c r="P57" i="13" s="1"/>
  <c r="O54" i="13"/>
  <c r="O57" i="13" s="1"/>
  <c r="N54" i="13"/>
  <c r="Q50" i="13"/>
  <c r="O50" i="13"/>
  <c r="N50" i="13"/>
  <c r="Y49" i="13"/>
  <c r="X49" i="13"/>
  <c r="W49" i="13"/>
  <c r="Q48" i="13"/>
  <c r="P48" i="13"/>
  <c r="O48" i="13"/>
  <c r="N48" i="13"/>
  <c r="Q46" i="13"/>
  <c r="P46" i="13"/>
  <c r="O46" i="13"/>
  <c r="N46" i="13"/>
  <c r="X44" i="13"/>
  <c r="W44" i="13"/>
  <c r="V44" i="13"/>
  <c r="Q44" i="13"/>
  <c r="P44" i="13"/>
  <c r="O44" i="13"/>
  <c r="N44" i="13"/>
  <c r="Y42" i="13"/>
  <c r="X42" i="13"/>
  <c r="W42" i="13"/>
  <c r="W51" i="13" s="1"/>
  <c r="W54" i="13" s="1"/>
  <c r="V42" i="13"/>
  <c r="Q42" i="13"/>
  <c r="P42" i="13"/>
  <c r="O42" i="13"/>
  <c r="N42" i="13"/>
  <c r="A5" i="13"/>
  <c r="C39" i="13" s="1"/>
  <c r="B4" i="13"/>
  <c r="Q57" i="12"/>
  <c r="P54" i="12"/>
  <c r="P57" i="12" s="1"/>
  <c r="O54" i="12"/>
  <c r="O57" i="12" s="1"/>
  <c r="N54" i="12"/>
  <c r="N57" i="12" s="1"/>
  <c r="Q50" i="12"/>
  <c r="O50" i="12"/>
  <c r="N50" i="12"/>
  <c r="Y49" i="12"/>
  <c r="X49" i="12"/>
  <c r="W49" i="12"/>
  <c r="Q48" i="12"/>
  <c r="P48" i="12"/>
  <c r="O48" i="12"/>
  <c r="N48" i="12"/>
  <c r="Q46" i="12"/>
  <c r="P46" i="12"/>
  <c r="O46" i="12"/>
  <c r="N46" i="12"/>
  <c r="X44" i="12"/>
  <c r="W44" i="12"/>
  <c r="V44" i="12"/>
  <c r="Q44" i="12"/>
  <c r="P44" i="12"/>
  <c r="O44" i="12"/>
  <c r="N44" i="12"/>
  <c r="Y42" i="12"/>
  <c r="X42" i="12"/>
  <c r="W42" i="12"/>
  <c r="W51" i="12" s="1"/>
  <c r="W54" i="12" s="1"/>
  <c r="V42" i="12"/>
  <c r="Q42" i="12"/>
  <c r="P42" i="12"/>
  <c r="O42" i="12"/>
  <c r="N42" i="12"/>
  <c r="A5" i="12"/>
  <c r="B5" i="12" s="1"/>
  <c r="B4" i="12"/>
  <c r="Q57" i="11"/>
  <c r="P54" i="11"/>
  <c r="P57" i="11" s="1"/>
  <c r="O54" i="11"/>
  <c r="O57" i="11" s="1"/>
  <c r="N54" i="11"/>
  <c r="N57" i="11" s="1"/>
  <c r="Q50" i="11"/>
  <c r="O50" i="11"/>
  <c r="N50" i="11"/>
  <c r="Y49" i="11"/>
  <c r="X49" i="11"/>
  <c r="W49" i="11"/>
  <c r="Q48" i="11"/>
  <c r="P48" i="11"/>
  <c r="O48" i="11"/>
  <c r="N48" i="11"/>
  <c r="Q46" i="11"/>
  <c r="P46" i="11"/>
  <c r="O46" i="11"/>
  <c r="N46" i="11"/>
  <c r="X44" i="11"/>
  <c r="W44" i="11"/>
  <c r="V44" i="11"/>
  <c r="Q44" i="11"/>
  <c r="P44" i="11"/>
  <c r="O44" i="11"/>
  <c r="N44" i="11"/>
  <c r="Y42" i="11"/>
  <c r="X42" i="11"/>
  <c r="W42" i="11"/>
  <c r="W51" i="11" s="1"/>
  <c r="W54" i="11" s="1"/>
  <c r="V42" i="11"/>
  <c r="Q42" i="11"/>
  <c r="P42" i="11"/>
  <c r="O42" i="11"/>
  <c r="N42" i="11"/>
  <c r="A5" i="11"/>
  <c r="A6" i="11" s="1"/>
  <c r="B4" i="11"/>
  <c r="Q57" i="10"/>
  <c r="P54" i="10"/>
  <c r="P57" i="10" s="1"/>
  <c r="O54" i="10"/>
  <c r="O57" i="10" s="1"/>
  <c r="N54" i="10"/>
  <c r="N57" i="10" s="1"/>
  <c r="Q50" i="10"/>
  <c r="O50" i="10"/>
  <c r="N50" i="10"/>
  <c r="Y49" i="10"/>
  <c r="X49" i="10"/>
  <c r="W49" i="10"/>
  <c r="Q48" i="10"/>
  <c r="P48" i="10"/>
  <c r="O48" i="10"/>
  <c r="N48" i="10"/>
  <c r="Q46" i="10"/>
  <c r="P46" i="10"/>
  <c r="O46" i="10"/>
  <c r="N46" i="10"/>
  <c r="X44" i="10"/>
  <c r="W44" i="10"/>
  <c r="V44" i="10"/>
  <c r="Q44" i="10"/>
  <c r="P44" i="10"/>
  <c r="O44" i="10"/>
  <c r="N44" i="10"/>
  <c r="Y42" i="10"/>
  <c r="X42" i="10"/>
  <c r="W42" i="10"/>
  <c r="V42" i="10"/>
  <c r="Q42" i="10"/>
  <c r="P42" i="10"/>
  <c r="O42" i="10"/>
  <c r="N42" i="10"/>
  <c r="A5" i="10"/>
  <c r="A6" i="10" s="1"/>
  <c r="B4" i="10"/>
  <c r="Q57" i="9"/>
  <c r="P54" i="9"/>
  <c r="P57" i="9" s="1"/>
  <c r="O54" i="9"/>
  <c r="O57" i="9" s="1"/>
  <c r="N54" i="9"/>
  <c r="N57" i="9" s="1"/>
  <c r="Q50" i="9"/>
  <c r="O50" i="9"/>
  <c r="N50" i="9"/>
  <c r="Y49" i="9"/>
  <c r="X49" i="9"/>
  <c r="W49" i="9"/>
  <c r="Q48" i="9"/>
  <c r="P48" i="9"/>
  <c r="O48" i="9"/>
  <c r="N48" i="9"/>
  <c r="Q46" i="9"/>
  <c r="P46" i="9"/>
  <c r="O46" i="9"/>
  <c r="N46" i="9"/>
  <c r="W44" i="9"/>
  <c r="V44" i="9"/>
  <c r="Q44" i="9"/>
  <c r="P44" i="9"/>
  <c r="O44" i="9"/>
  <c r="N44" i="9"/>
  <c r="Y42" i="9"/>
  <c r="Y51" i="9" s="1"/>
  <c r="Y54" i="9" s="1"/>
  <c r="X42" i="9"/>
  <c r="X51" i="9" s="1"/>
  <c r="X54" i="9" s="1"/>
  <c r="W42" i="9"/>
  <c r="V42" i="9"/>
  <c r="Q42" i="9"/>
  <c r="P42" i="9"/>
  <c r="P56" i="9" s="1"/>
  <c r="O42" i="9"/>
  <c r="N42" i="9"/>
  <c r="A5" i="9"/>
  <c r="A6" i="9" s="1"/>
  <c r="B4" i="9"/>
  <c r="Q56" i="8"/>
  <c r="P53" i="8"/>
  <c r="P56" i="8" s="1"/>
  <c r="O53" i="8"/>
  <c r="O56" i="8" s="1"/>
  <c r="N53" i="8"/>
  <c r="N56" i="8" s="1"/>
  <c r="Q49" i="8"/>
  <c r="O49" i="8"/>
  <c r="N49" i="8"/>
  <c r="Y48" i="8"/>
  <c r="X48" i="8"/>
  <c r="W48" i="8"/>
  <c r="Q47" i="8"/>
  <c r="P47" i="8"/>
  <c r="O47" i="8"/>
  <c r="N47" i="8"/>
  <c r="X45" i="8"/>
  <c r="Q45" i="8"/>
  <c r="P45" i="8"/>
  <c r="O45" i="8"/>
  <c r="N45" i="8"/>
  <c r="X43" i="8"/>
  <c r="W43" i="8"/>
  <c r="V43" i="8"/>
  <c r="Q43" i="8"/>
  <c r="P43" i="8"/>
  <c r="O43" i="8"/>
  <c r="N43" i="8"/>
  <c r="Y41" i="8"/>
  <c r="X41" i="8"/>
  <c r="W41" i="8"/>
  <c r="V41" i="8"/>
  <c r="Q41" i="8"/>
  <c r="P41" i="8"/>
  <c r="O41" i="8"/>
  <c r="N41" i="8"/>
  <c r="C38" i="8"/>
  <c r="A5" i="8"/>
  <c r="B5" i="8" s="1"/>
  <c r="B4" i="8"/>
  <c r="Q57" i="7"/>
  <c r="P54" i="7"/>
  <c r="P57" i="7" s="1"/>
  <c r="O54" i="7"/>
  <c r="O57" i="7" s="1"/>
  <c r="N54" i="7"/>
  <c r="N57" i="7" s="1"/>
  <c r="Q50" i="7"/>
  <c r="O50" i="7"/>
  <c r="N50" i="7"/>
  <c r="Z49" i="7"/>
  <c r="Y49" i="7"/>
  <c r="X49" i="7"/>
  <c r="Q48" i="7"/>
  <c r="P48" i="7"/>
  <c r="O48" i="7"/>
  <c r="N48" i="7"/>
  <c r="Y46" i="7"/>
  <c r="Q46" i="7"/>
  <c r="P46" i="7"/>
  <c r="O46" i="7"/>
  <c r="N46" i="7"/>
  <c r="Y44" i="7"/>
  <c r="X44" i="7"/>
  <c r="W44" i="7"/>
  <c r="Q44" i="7"/>
  <c r="P44" i="7"/>
  <c r="O44" i="7"/>
  <c r="N44" i="7"/>
  <c r="Z42" i="7"/>
  <c r="Y42" i="7"/>
  <c r="X42" i="7"/>
  <c r="W42" i="7"/>
  <c r="Q42" i="7"/>
  <c r="P42" i="7"/>
  <c r="O42" i="7"/>
  <c r="N42" i="7"/>
  <c r="A5" i="7"/>
  <c r="A6" i="7" s="1"/>
  <c r="B4" i="7"/>
  <c r="Q56" i="6"/>
  <c r="P53" i="6"/>
  <c r="P56" i="6" s="1"/>
  <c r="O53" i="6"/>
  <c r="O56" i="6" s="1"/>
  <c r="N53" i="6"/>
  <c r="N56" i="6" s="1"/>
  <c r="Q49" i="6"/>
  <c r="O49" i="6"/>
  <c r="N49" i="6"/>
  <c r="Z48" i="6"/>
  <c r="Y48" i="6"/>
  <c r="X48" i="6"/>
  <c r="Q47" i="6"/>
  <c r="P47" i="6"/>
  <c r="O47" i="6"/>
  <c r="N47" i="6"/>
  <c r="Y45" i="6"/>
  <c r="Q45" i="6"/>
  <c r="P45" i="6"/>
  <c r="O45" i="6"/>
  <c r="N45" i="6"/>
  <c r="Y43" i="6"/>
  <c r="X43" i="6"/>
  <c r="W43" i="6"/>
  <c r="Q43" i="6"/>
  <c r="P43" i="6"/>
  <c r="O43" i="6"/>
  <c r="N43" i="6"/>
  <c r="Z41" i="6"/>
  <c r="Y41" i="6"/>
  <c r="X41" i="6"/>
  <c r="W41" i="6"/>
  <c r="Q41" i="6"/>
  <c r="P41" i="6"/>
  <c r="O41" i="6"/>
  <c r="N41" i="6"/>
  <c r="C38" i="6"/>
  <c r="A5" i="6"/>
  <c r="B5" i="6" s="1"/>
  <c r="B4" i="6"/>
  <c r="Q57" i="5"/>
  <c r="P54" i="5"/>
  <c r="P57" i="5" s="1"/>
  <c r="O54" i="5"/>
  <c r="O57" i="5" s="1"/>
  <c r="N54" i="5"/>
  <c r="N57" i="5" s="1"/>
  <c r="Q50" i="5"/>
  <c r="O50" i="5"/>
  <c r="N50" i="5"/>
  <c r="AA49" i="5"/>
  <c r="Z49" i="5"/>
  <c r="Y49" i="5"/>
  <c r="Q48" i="5"/>
  <c r="P48" i="5"/>
  <c r="O48" i="5"/>
  <c r="N48" i="5"/>
  <c r="Z46" i="5"/>
  <c r="Q46" i="5"/>
  <c r="P46" i="5"/>
  <c r="O46" i="5"/>
  <c r="N46" i="5"/>
  <c r="Z44" i="5"/>
  <c r="Y44" i="5"/>
  <c r="X44" i="5"/>
  <c r="Q44" i="5"/>
  <c r="P44" i="5"/>
  <c r="O44" i="5"/>
  <c r="N44" i="5"/>
  <c r="AA42" i="5"/>
  <c r="Z42" i="5"/>
  <c r="Y42" i="5"/>
  <c r="X42" i="5"/>
  <c r="Q42" i="5"/>
  <c r="P42" i="5"/>
  <c r="O42" i="5"/>
  <c r="N42" i="5"/>
  <c r="A5" i="5"/>
  <c r="B5" i="5" s="1"/>
  <c r="B4" i="5"/>
  <c r="Q57" i="4"/>
  <c r="P54" i="4"/>
  <c r="P57" i="4" s="1"/>
  <c r="O54" i="4"/>
  <c r="O57" i="4" s="1"/>
  <c r="N54" i="4"/>
  <c r="N57" i="4" s="1"/>
  <c r="Q50" i="4"/>
  <c r="O50" i="4"/>
  <c r="N50" i="4"/>
  <c r="Z49" i="4"/>
  <c r="Y49" i="4"/>
  <c r="X49" i="4"/>
  <c r="Q48" i="4"/>
  <c r="P48" i="4"/>
  <c r="O48" i="4"/>
  <c r="N48" i="4"/>
  <c r="Z46" i="4"/>
  <c r="Y46" i="4"/>
  <c r="X46" i="4"/>
  <c r="W46" i="4"/>
  <c r="Q46" i="4"/>
  <c r="P46" i="4"/>
  <c r="O46" i="4"/>
  <c r="N46" i="4"/>
  <c r="Z44" i="4"/>
  <c r="Y44" i="4"/>
  <c r="X44" i="4"/>
  <c r="W44" i="4"/>
  <c r="Q44" i="4"/>
  <c r="P44" i="4"/>
  <c r="O44" i="4"/>
  <c r="N44" i="4"/>
  <c r="Z42" i="4"/>
  <c r="Y42" i="4"/>
  <c r="X42" i="4"/>
  <c r="W42" i="4"/>
  <c r="Q42" i="4"/>
  <c r="P42" i="4"/>
  <c r="O42" i="4"/>
  <c r="N42" i="4"/>
  <c r="A5" i="4"/>
  <c r="B5" i="4" s="1"/>
  <c r="B4" i="4"/>
  <c r="Q64" i="3"/>
  <c r="P61" i="3"/>
  <c r="P64" i="3" s="1"/>
  <c r="O61" i="3"/>
  <c r="O64" i="3" s="1"/>
  <c r="N61" i="3"/>
  <c r="N64" i="3" s="1"/>
  <c r="Q57" i="3"/>
  <c r="O57" i="3"/>
  <c r="N57" i="3"/>
  <c r="Z56" i="3"/>
  <c r="Y56" i="3"/>
  <c r="X56" i="3"/>
  <c r="Q55" i="3"/>
  <c r="P55" i="3"/>
  <c r="O55" i="3"/>
  <c r="N55" i="3"/>
  <c r="Z53" i="3"/>
  <c r="Y53" i="3"/>
  <c r="X53" i="3"/>
  <c r="W53" i="3"/>
  <c r="Q53" i="3"/>
  <c r="P53" i="3"/>
  <c r="O53" i="3"/>
  <c r="N53" i="3"/>
  <c r="Z51" i="3"/>
  <c r="Y51" i="3"/>
  <c r="X51" i="3"/>
  <c r="W51" i="3"/>
  <c r="Q51" i="3"/>
  <c r="P51" i="3"/>
  <c r="O51" i="3"/>
  <c r="N51" i="3"/>
  <c r="Z49" i="3"/>
  <c r="Y49" i="3"/>
  <c r="X49" i="3"/>
  <c r="W49" i="3"/>
  <c r="Q49" i="3"/>
  <c r="P49" i="3"/>
  <c r="O49" i="3"/>
  <c r="N49" i="3"/>
  <c r="Z45" i="3"/>
  <c r="Y45" i="3"/>
  <c r="X45" i="3"/>
  <c r="T45" i="3"/>
  <c r="S45" i="3"/>
  <c r="R45" i="3"/>
  <c r="P45" i="3"/>
  <c r="O45" i="3"/>
  <c r="N45" i="3"/>
  <c r="M45" i="3"/>
  <c r="L45" i="3"/>
  <c r="K45" i="3"/>
  <c r="I45" i="3"/>
  <c r="H45" i="3"/>
  <c r="G45" i="3"/>
  <c r="F45" i="3"/>
  <c r="E45" i="3"/>
  <c r="C45" i="3"/>
  <c r="A5" i="3"/>
  <c r="A6" i="3" s="1"/>
  <c r="A7" i="3" s="1"/>
  <c r="B4" i="3"/>
  <c r="Q56" i="11" l="1"/>
  <c r="A6" i="14"/>
  <c r="A7" i="14" s="1"/>
  <c r="Y51" i="14"/>
  <c r="Y54" i="14" s="1"/>
  <c r="Q56" i="4"/>
  <c r="Z51" i="5"/>
  <c r="Z54" i="5" s="1"/>
  <c r="O55" i="6"/>
  <c r="Y51" i="7"/>
  <c r="Y54" i="7" s="1"/>
  <c r="X51" i="7"/>
  <c r="X54" i="7" s="1"/>
  <c r="Y51" i="10"/>
  <c r="Y54" i="10" s="1"/>
  <c r="X50" i="6"/>
  <c r="X53" i="6" s="1"/>
  <c r="X58" i="3"/>
  <c r="X61" i="3" s="1"/>
  <c r="Q55" i="6"/>
  <c r="Z50" i="6"/>
  <c r="Z53" i="6" s="1"/>
  <c r="W51" i="10"/>
  <c r="W54" i="10" s="1"/>
  <c r="C39" i="11"/>
  <c r="Y51" i="11"/>
  <c r="Y54" i="11" s="1"/>
  <c r="Y51" i="12"/>
  <c r="Y54" i="12" s="1"/>
  <c r="P56" i="13"/>
  <c r="W51" i="14"/>
  <c r="W54" i="14" s="1"/>
  <c r="Z58" i="3"/>
  <c r="Z61" i="3" s="1"/>
  <c r="P63" i="3"/>
  <c r="Y58" i="3"/>
  <c r="Y61" i="3" s="1"/>
  <c r="O56" i="5"/>
  <c r="O56" i="7"/>
  <c r="W51" i="9"/>
  <c r="W54" i="9" s="1"/>
  <c r="P56" i="10"/>
  <c r="N56" i="11"/>
  <c r="Y51" i="13"/>
  <c r="Y54" i="13" s="1"/>
  <c r="X51" i="14"/>
  <c r="X54" i="14" s="1"/>
  <c r="C39" i="5"/>
  <c r="AA51" i="5"/>
  <c r="AA54" i="5" s="1"/>
  <c r="C39" i="7"/>
  <c r="Z51" i="7"/>
  <c r="Z54" i="7" s="1"/>
  <c r="P55" i="8"/>
  <c r="X50" i="8"/>
  <c r="X53" i="8" s="1"/>
  <c r="B5" i="9"/>
  <c r="N56" i="10"/>
  <c r="B5" i="11"/>
  <c r="P56" i="12"/>
  <c r="A7" i="9"/>
  <c r="B6" i="9"/>
  <c r="O63" i="3"/>
  <c r="P56" i="11"/>
  <c r="Z51" i="4"/>
  <c r="Z54" i="4" s="1"/>
  <c r="W50" i="8"/>
  <c r="W53" i="8" s="1"/>
  <c r="C39" i="9"/>
  <c r="Q56" i="10"/>
  <c r="B5" i="13"/>
  <c r="O56" i="13"/>
  <c r="N56" i="4"/>
  <c r="A6" i="8"/>
  <c r="A7" i="8" s="1"/>
  <c r="A8" i="8" s="1"/>
  <c r="N56" i="9"/>
  <c r="A6" i="12"/>
  <c r="X51" i="12"/>
  <c r="X54" i="12" s="1"/>
  <c r="A6" i="13"/>
  <c r="Q56" i="13"/>
  <c r="Q63" i="3"/>
  <c r="Y51" i="4"/>
  <c r="Y54" i="4" s="1"/>
  <c r="B5" i="3"/>
  <c r="O56" i="4"/>
  <c r="A6" i="5"/>
  <c r="A7" i="5" s="1"/>
  <c r="A8" i="5" s="1"/>
  <c r="A6" i="6"/>
  <c r="A7" i="6" s="1"/>
  <c r="Y50" i="6"/>
  <c r="Y53" i="6" s="1"/>
  <c r="B5" i="7"/>
  <c r="Y50" i="8"/>
  <c r="Y53" i="8" s="1"/>
  <c r="N55" i="8"/>
  <c r="O56" i="9"/>
  <c r="P56" i="4"/>
  <c r="N55" i="6"/>
  <c r="Q56" i="9"/>
  <c r="X51" i="10"/>
  <c r="X54" i="10" s="1"/>
  <c r="X51" i="11"/>
  <c r="X54" i="11" s="1"/>
  <c r="N56" i="13"/>
  <c r="N63" i="3"/>
  <c r="N56" i="5"/>
  <c r="N56" i="7"/>
  <c r="O55" i="8"/>
  <c r="B5" i="10"/>
  <c r="O56" i="12"/>
  <c r="N56" i="14"/>
  <c r="X51" i="13"/>
  <c r="X54" i="13" s="1"/>
  <c r="O56" i="14"/>
  <c r="A6" i="4"/>
  <c r="X51" i="4"/>
  <c r="X54" i="4" s="1"/>
  <c r="P56" i="5"/>
  <c r="Q56" i="5"/>
  <c r="P55" i="6"/>
  <c r="P56" i="7"/>
  <c r="Q56" i="7"/>
  <c r="Q55" i="8"/>
  <c r="O56" i="10"/>
  <c r="O56" i="11"/>
  <c r="Q56" i="12"/>
  <c r="N56" i="12"/>
  <c r="P56" i="14"/>
  <c r="A8" i="3"/>
  <c r="B7" i="3"/>
  <c r="B6" i="3"/>
  <c r="A7" i="7"/>
  <c r="B6" i="7"/>
  <c r="Y51" i="5"/>
  <c r="Y54" i="5" s="1"/>
  <c r="A7" i="11"/>
  <c r="B6" i="11"/>
  <c r="A7" i="10"/>
  <c r="B6" i="10"/>
  <c r="A8" i="14"/>
  <c r="B7" i="14"/>
  <c r="B6" i="14"/>
  <c r="C39" i="10"/>
  <c r="C39" i="12"/>
  <c r="C39" i="14"/>
  <c r="B6" i="6" l="1"/>
  <c r="B7" i="8"/>
  <c r="B6" i="8"/>
  <c r="B6" i="5"/>
  <c r="B7" i="5"/>
  <c r="B6" i="13"/>
  <c r="A7" i="13"/>
  <c r="B6" i="4"/>
  <c r="A7" i="4"/>
  <c r="A7" i="12"/>
  <c r="B6" i="12"/>
  <c r="A8" i="9"/>
  <c r="B7" i="9"/>
  <c r="A8" i="10"/>
  <c r="B7" i="10"/>
  <c r="A9" i="14"/>
  <c r="B8" i="14"/>
  <c r="B8" i="3"/>
  <c r="A9" i="3"/>
  <c r="A9" i="8"/>
  <c r="B8" i="8"/>
  <c r="A8" i="6"/>
  <c r="B7" i="6"/>
  <c r="A8" i="11"/>
  <c r="B7" i="11"/>
  <c r="A8" i="7"/>
  <c r="B7" i="7"/>
  <c r="B8" i="5"/>
  <c r="A9" i="5"/>
  <c r="A9" i="9" l="1"/>
  <c r="B8" i="9"/>
  <c r="A8" i="12"/>
  <c r="B7" i="12"/>
  <c r="A8" i="4"/>
  <c r="B7" i="4"/>
  <c r="A8" i="13"/>
  <c r="B7" i="13"/>
  <c r="B9" i="8"/>
  <c r="A10" i="8"/>
  <c r="A9" i="11"/>
  <c r="B8" i="11"/>
  <c r="B9" i="5"/>
  <c r="A10" i="5"/>
  <c r="A10" i="3"/>
  <c r="B9" i="3"/>
  <c r="A9" i="6"/>
  <c r="B8" i="6"/>
  <c r="A9" i="7"/>
  <c r="B8" i="7"/>
  <c r="A9" i="10"/>
  <c r="B8" i="10"/>
  <c r="A10" i="14"/>
  <c r="B9" i="14"/>
  <c r="A9" i="13" l="1"/>
  <c r="B8" i="13"/>
  <c r="A9" i="4"/>
  <c r="B8" i="4"/>
  <c r="A9" i="12"/>
  <c r="B8" i="12"/>
  <c r="A10" i="9"/>
  <c r="B9" i="9"/>
  <c r="A10" i="11"/>
  <c r="B9" i="11"/>
  <c r="B9" i="6"/>
  <c r="A10" i="6"/>
  <c r="A11" i="8"/>
  <c r="B10" i="8"/>
  <c r="B10" i="3"/>
  <c r="A11" i="3"/>
  <c r="A11" i="5"/>
  <c r="B10" i="5"/>
  <c r="A11" i="14"/>
  <c r="B10" i="14"/>
  <c r="A10" i="10"/>
  <c r="B9" i="10"/>
  <c r="A10" i="7"/>
  <c r="B9" i="7"/>
  <c r="A11" i="9" l="1"/>
  <c r="B10" i="9"/>
  <c r="B9" i="4"/>
  <c r="A10" i="4"/>
  <c r="A10" i="12"/>
  <c r="B9" i="12"/>
  <c r="A10" i="13"/>
  <c r="B9" i="13"/>
  <c r="A12" i="8"/>
  <c r="B11" i="8"/>
  <c r="B11" i="3"/>
  <c r="A12" i="3"/>
  <c r="A11" i="11"/>
  <c r="B10" i="11"/>
  <c r="A11" i="10"/>
  <c r="B10" i="10"/>
  <c r="A11" i="6"/>
  <c r="B10" i="6"/>
  <c r="A12" i="14"/>
  <c r="B11" i="14"/>
  <c r="A11" i="7"/>
  <c r="B10" i="7"/>
  <c r="A12" i="5"/>
  <c r="B11" i="5"/>
  <c r="A11" i="12" l="1"/>
  <c r="B10" i="12"/>
  <c r="B10" i="4"/>
  <c r="A11" i="4"/>
  <c r="B10" i="13"/>
  <c r="A11" i="13"/>
  <c r="A12" i="9"/>
  <c r="B11" i="9"/>
  <c r="A13" i="14"/>
  <c r="B12" i="14"/>
  <c r="A12" i="11"/>
  <c r="B11" i="11"/>
  <c r="A12" i="10"/>
  <c r="B11" i="10"/>
  <c r="A13" i="8"/>
  <c r="B12" i="8"/>
  <c r="A13" i="5"/>
  <c r="B12" i="5"/>
  <c r="A12" i="6"/>
  <c r="B11" i="6"/>
  <c r="B12" i="3"/>
  <c r="A13" i="3"/>
  <c r="A12" i="7"/>
  <c r="B11" i="7"/>
  <c r="A13" i="9" l="1"/>
  <c r="B12" i="9"/>
  <c r="A12" i="13"/>
  <c r="B11" i="13"/>
  <c r="A12" i="4"/>
  <c r="B11" i="4"/>
  <c r="A12" i="12"/>
  <c r="B11" i="12"/>
  <c r="A14" i="14"/>
  <c r="B13" i="14"/>
  <c r="A13" i="6"/>
  <c r="B12" i="6"/>
  <c r="B13" i="8"/>
  <c r="A14" i="8"/>
  <c r="A13" i="7"/>
  <c r="B12" i="7"/>
  <c r="B13" i="5"/>
  <c r="A14" i="5"/>
  <c r="A13" i="10"/>
  <c r="B12" i="10"/>
  <c r="A14" i="3"/>
  <c r="B13" i="3"/>
  <c r="A13" i="11"/>
  <c r="B12" i="11"/>
  <c r="A13" i="12" l="1"/>
  <c r="B12" i="12"/>
  <c r="A13" i="13"/>
  <c r="B12" i="13"/>
  <c r="A13" i="4"/>
  <c r="B12" i="4"/>
  <c r="A14" i="9"/>
  <c r="B13" i="9"/>
  <c r="A15" i="3"/>
  <c r="B14" i="3"/>
  <c r="A14" i="11"/>
  <c r="B13" i="11"/>
  <c r="A14" i="10"/>
  <c r="B13" i="10"/>
  <c r="B13" i="6"/>
  <c r="A14" i="6"/>
  <c r="A15" i="5"/>
  <c r="B14" i="5"/>
  <c r="A14" i="7"/>
  <c r="B13" i="7"/>
  <c r="A15" i="14"/>
  <c r="B14" i="14"/>
  <c r="A15" i="8"/>
  <c r="B14" i="8"/>
  <c r="B14" i="9" l="1"/>
  <c r="A15" i="9"/>
  <c r="B13" i="4"/>
  <c r="A14" i="4"/>
  <c r="A14" i="13"/>
  <c r="B13" i="13"/>
  <c r="A14" i="12"/>
  <c r="B13" i="12"/>
  <c r="A15" i="10"/>
  <c r="B14" i="10"/>
  <c r="A16" i="3"/>
  <c r="B15" i="3"/>
  <c r="A16" i="8"/>
  <c r="B15" i="8"/>
  <c r="A16" i="5"/>
  <c r="B15" i="5"/>
  <c r="A15" i="7"/>
  <c r="B14" i="7"/>
  <c r="A15" i="6"/>
  <c r="B14" i="6"/>
  <c r="A16" i="14"/>
  <c r="B15" i="14"/>
  <c r="A15" i="11"/>
  <c r="B14" i="11"/>
  <c r="A15" i="12" l="1"/>
  <c r="B14" i="12"/>
  <c r="A15" i="13"/>
  <c r="B14" i="13"/>
  <c r="A15" i="4"/>
  <c r="B14" i="4"/>
  <c r="B15" i="9"/>
  <c r="A16" i="9"/>
  <c r="A16" i="6"/>
  <c r="B15" i="6"/>
  <c r="A17" i="8"/>
  <c r="B16" i="8"/>
  <c r="A16" i="10"/>
  <c r="B15" i="10"/>
  <c r="A16" i="11"/>
  <c r="B15" i="11"/>
  <c r="A16" i="7"/>
  <c r="B15" i="7"/>
  <c r="B16" i="3"/>
  <c r="A17" i="3"/>
  <c r="A17" i="5"/>
  <c r="B16" i="5"/>
  <c r="A17" i="14"/>
  <c r="B16" i="14"/>
  <c r="A16" i="13" l="1"/>
  <c r="B15" i="13"/>
  <c r="A16" i="4"/>
  <c r="B15" i="4"/>
  <c r="A17" i="9"/>
  <c r="B16" i="9"/>
  <c r="A16" i="12"/>
  <c r="B15" i="12"/>
  <c r="A17" i="11"/>
  <c r="B16" i="11"/>
  <c r="B17" i="5"/>
  <c r="A18" i="5"/>
  <c r="A17" i="6"/>
  <c r="B16" i="6"/>
  <c r="B17" i="3"/>
  <c r="A18" i="3"/>
  <c r="A18" i="14"/>
  <c r="B17" i="14"/>
  <c r="A17" i="10"/>
  <c r="B16" i="10"/>
  <c r="B17" i="8"/>
  <c r="A18" i="8"/>
  <c r="A17" i="7"/>
  <c r="B16" i="7"/>
  <c r="A17" i="12" l="1"/>
  <c r="B16" i="12"/>
  <c r="A18" i="9"/>
  <c r="B17" i="9"/>
  <c r="B16" i="4"/>
  <c r="A17" i="4"/>
  <c r="B16" i="13"/>
  <c r="A17" i="13"/>
  <c r="A18" i="7"/>
  <c r="B17" i="7"/>
  <c r="A18" i="11"/>
  <c r="B17" i="11"/>
  <c r="A19" i="3"/>
  <c r="B18" i="3"/>
  <c r="A18" i="10"/>
  <c r="B17" i="10"/>
  <c r="A19" i="8"/>
  <c r="B18" i="8"/>
  <c r="B17" i="6"/>
  <c r="A18" i="6"/>
  <c r="A19" i="14"/>
  <c r="B18" i="14"/>
  <c r="A19" i="5"/>
  <c r="B18" i="5"/>
  <c r="A18" i="4" l="1"/>
  <c r="B17" i="4"/>
  <c r="A18" i="13"/>
  <c r="B17" i="13"/>
  <c r="A19" i="9"/>
  <c r="B18" i="9"/>
  <c r="A18" i="12"/>
  <c r="B17" i="12"/>
  <c r="A20" i="8"/>
  <c r="B19" i="8"/>
  <c r="A19" i="7"/>
  <c r="B18" i="7"/>
  <c r="A19" i="6"/>
  <c r="B18" i="6"/>
  <c r="A20" i="5"/>
  <c r="B19" i="5"/>
  <c r="B19" i="3"/>
  <c r="A20" i="3"/>
  <c r="A19" i="11"/>
  <c r="B18" i="11"/>
  <c r="A19" i="10"/>
  <c r="B18" i="10"/>
  <c r="A20" i="14"/>
  <c r="B19" i="14"/>
  <c r="A19" i="12" l="1"/>
  <c r="B18" i="12"/>
  <c r="B19" i="9"/>
  <c r="A20" i="9"/>
  <c r="A19" i="13"/>
  <c r="B18" i="13"/>
  <c r="A19" i="4"/>
  <c r="B18" i="4"/>
  <c r="A21" i="14"/>
  <c r="B20" i="14"/>
  <c r="A21" i="5"/>
  <c r="B20" i="5"/>
  <c r="A20" i="10"/>
  <c r="B19" i="10"/>
  <c r="A20" i="11"/>
  <c r="B19" i="11"/>
  <c r="A20" i="7"/>
  <c r="B19" i="7"/>
  <c r="A21" i="3"/>
  <c r="B20" i="3"/>
  <c r="A20" i="6"/>
  <c r="B19" i="6"/>
  <c r="A21" i="8"/>
  <c r="B20" i="8"/>
  <c r="A20" i="4" l="1"/>
  <c r="B19" i="4"/>
  <c r="B19" i="13"/>
  <c r="A20" i="13"/>
  <c r="B20" i="9"/>
  <c r="A21" i="9"/>
  <c r="A20" i="12"/>
  <c r="B19" i="12"/>
  <c r="B21" i="8"/>
  <c r="A22" i="8"/>
  <c r="A21" i="6"/>
  <c r="B20" i="6"/>
  <c r="A22" i="3"/>
  <c r="B21" i="3"/>
  <c r="A21" i="10"/>
  <c r="B20" i="10"/>
  <c r="B21" i="5"/>
  <c r="A22" i="5"/>
  <c r="A21" i="11"/>
  <c r="B20" i="11"/>
  <c r="A21" i="7"/>
  <c r="B20" i="7"/>
  <c r="A22" i="14"/>
  <c r="B21" i="14"/>
  <c r="A21" i="12" l="1"/>
  <c r="B20" i="12"/>
  <c r="B21" i="9"/>
  <c r="A22" i="9"/>
  <c r="A21" i="13"/>
  <c r="B20" i="13"/>
  <c r="B20" i="4"/>
  <c r="A21" i="4"/>
  <c r="A23" i="14"/>
  <c r="B22" i="14"/>
  <c r="A23" i="8"/>
  <c r="B22" i="8"/>
  <c r="B22" i="5"/>
  <c r="A23" i="5"/>
  <c r="A22" i="10"/>
  <c r="B21" i="10"/>
  <c r="A22" i="7"/>
  <c r="B21" i="7"/>
  <c r="B22" i="3"/>
  <c r="A23" i="3"/>
  <c r="A22" i="11"/>
  <c r="B21" i="11"/>
  <c r="B21" i="6"/>
  <c r="A22" i="6"/>
  <c r="A22" i="4" l="1"/>
  <c r="B21" i="4"/>
  <c r="A22" i="13"/>
  <c r="B21" i="13"/>
  <c r="A23" i="9"/>
  <c r="B22" i="9"/>
  <c r="A22" i="12"/>
  <c r="B21" i="12"/>
  <c r="A24" i="8"/>
  <c r="B23" i="8"/>
  <c r="A24" i="3"/>
  <c r="B23" i="3"/>
  <c r="A23" i="7"/>
  <c r="B22" i="7"/>
  <c r="A23" i="6"/>
  <c r="B22" i="6"/>
  <c r="A23" i="11"/>
  <c r="B22" i="11"/>
  <c r="A23" i="10"/>
  <c r="B22" i="10"/>
  <c r="A24" i="14"/>
  <c r="B23" i="14"/>
  <c r="A24" i="5"/>
  <c r="B23" i="5"/>
  <c r="A23" i="12" l="1"/>
  <c r="B22" i="12"/>
  <c r="A23" i="13"/>
  <c r="B22" i="13"/>
  <c r="B23" i="9"/>
  <c r="A24" i="9"/>
  <c r="B22" i="4"/>
  <c r="A23" i="4"/>
  <c r="A24" i="6"/>
  <c r="B23" i="6"/>
  <c r="A25" i="14"/>
  <c r="B24" i="14"/>
  <c r="A24" i="10"/>
  <c r="B23" i="10"/>
  <c r="A25" i="5"/>
  <c r="B24" i="5"/>
  <c r="A24" i="11"/>
  <c r="B23" i="11"/>
  <c r="B24" i="3"/>
  <c r="A25" i="3"/>
  <c r="A24" i="7"/>
  <c r="B23" i="7"/>
  <c r="A25" i="8"/>
  <c r="B24" i="8"/>
  <c r="A25" i="9" l="1"/>
  <c r="B24" i="9"/>
  <c r="A24" i="13"/>
  <c r="B23" i="13"/>
  <c r="B23" i="4"/>
  <c r="A24" i="4"/>
  <c r="A24" i="12"/>
  <c r="B23" i="12"/>
  <c r="B25" i="8"/>
  <c r="A26" i="8"/>
  <c r="A26" i="14"/>
  <c r="B25" i="14"/>
  <c r="A26" i="3"/>
  <c r="B25" i="3"/>
  <c r="B25" i="5"/>
  <c r="A26" i="5"/>
  <c r="A25" i="6"/>
  <c r="B24" i="6"/>
  <c r="A25" i="11"/>
  <c r="B24" i="11"/>
  <c r="A25" i="7"/>
  <c r="B24" i="7"/>
  <c r="A25" i="10"/>
  <c r="B24" i="10"/>
  <c r="A25" i="4" l="1"/>
  <c r="B24" i="4"/>
  <c r="A25" i="13"/>
  <c r="B24" i="13"/>
  <c r="A25" i="12"/>
  <c r="B24" i="12"/>
  <c r="B25" i="9"/>
  <c r="A26" i="9"/>
  <c r="A27" i="3"/>
  <c r="B26" i="3"/>
  <c r="A27" i="5"/>
  <c r="B26" i="5"/>
  <c r="A26" i="7"/>
  <c r="B25" i="7"/>
  <c r="A27" i="14"/>
  <c r="B26" i="14"/>
  <c r="A27" i="8"/>
  <c r="B26" i="8"/>
  <c r="B25" i="6"/>
  <c r="A26" i="6"/>
  <c r="A26" i="10"/>
  <c r="B25" i="10"/>
  <c r="A26" i="11"/>
  <c r="B25" i="11"/>
  <c r="A27" i="9" l="1"/>
  <c r="B26" i="9"/>
  <c r="A26" i="13"/>
  <c r="B25" i="13"/>
  <c r="B25" i="12"/>
  <c r="A26" i="12"/>
  <c r="B25" i="4"/>
  <c r="A26" i="4"/>
  <c r="A27" i="6"/>
  <c r="B26" i="6"/>
  <c r="A27" i="10"/>
  <c r="B26" i="10"/>
  <c r="A28" i="3"/>
  <c r="B27" i="3"/>
  <c r="A27" i="7"/>
  <c r="B26" i="7"/>
  <c r="A27" i="11"/>
  <c r="B26" i="11"/>
  <c r="A28" i="5"/>
  <c r="B27" i="5"/>
  <c r="A28" i="8"/>
  <c r="B27" i="8"/>
  <c r="A28" i="14"/>
  <c r="B27" i="14"/>
  <c r="A27" i="12" l="1"/>
  <c r="B26" i="12"/>
  <c r="B26" i="13"/>
  <c r="A27" i="13"/>
  <c r="A27" i="4"/>
  <c r="B26" i="4"/>
  <c r="A28" i="9"/>
  <c r="B27" i="9"/>
  <c r="A29" i="14"/>
  <c r="B28" i="14"/>
  <c r="A28" i="6"/>
  <c r="B27" i="6"/>
  <c r="A28" i="10"/>
  <c r="B27" i="10"/>
  <c r="B28" i="3"/>
  <c r="A29" i="3"/>
  <c r="A29" i="5"/>
  <c r="B28" i="5"/>
  <c r="A28" i="11"/>
  <c r="B27" i="11"/>
  <c r="A29" i="8"/>
  <c r="B28" i="8"/>
  <c r="A28" i="7"/>
  <c r="B27" i="7"/>
  <c r="A29" i="9" l="1"/>
  <c r="B28" i="9"/>
  <c r="A28" i="4"/>
  <c r="B27" i="4"/>
  <c r="B27" i="13"/>
  <c r="A28" i="13"/>
  <c r="A28" i="12"/>
  <c r="B27" i="12"/>
  <c r="A30" i="3"/>
  <c r="B29" i="3"/>
  <c r="B29" i="5"/>
  <c r="A30" i="5"/>
  <c r="B29" i="8"/>
  <c r="A30" i="8"/>
  <c r="A29" i="7"/>
  <c r="B28" i="7"/>
  <c r="A30" i="14"/>
  <c r="B29" i="14"/>
  <c r="A29" i="10"/>
  <c r="B28" i="10"/>
  <c r="A29" i="11"/>
  <c r="B28" i="11"/>
  <c r="B28" i="6"/>
  <c r="A29" i="6"/>
  <c r="A29" i="12" l="1"/>
  <c r="B28" i="12"/>
  <c r="A29" i="4"/>
  <c r="B28" i="4"/>
  <c r="B28" i="13"/>
  <c r="A29" i="13"/>
  <c r="B29" i="9"/>
  <c r="A30" i="9"/>
  <c r="A31" i="5"/>
  <c r="B30" i="5"/>
  <c r="A31" i="8"/>
  <c r="B30" i="8"/>
  <c r="B29" i="6"/>
  <c r="A30" i="6"/>
  <c r="A30" i="7"/>
  <c r="B29" i="7"/>
  <c r="A31" i="14"/>
  <c r="B30" i="14"/>
  <c r="A30" i="11"/>
  <c r="B29" i="11"/>
  <c r="A30" i="10"/>
  <c r="B29" i="10"/>
  <c r="B30" i="3"/>
  <c r="A31" i="3"/>
  <c r="A31" i="9" l="1"/>
  <c r="B30" i="9"/>
  <c r="B29" i="13"/>
  <c r="A30" i="13"/>
  <c r="A30" i="4"/>
  <c r="B29" i="4"/>
  <c r="A30" i="12"/>
  <c r="B29" i="12"/>
  <c r="A31" i="6"/>
  <c r="B30" i="6"/>
  <c r="B31" i="3"/>
  <c r="A32" i="3"/>
  <c r="A32" i="8"/>
  <c r="B31" i="8"/>
  <c r="A31" i="11"/>
  <c r="B30" i="11"/>
  <c r="A32" i="14"/>
  <c r="B31" i="14"/>
  <c r="A31" i="10"/>
  <c r="B30" i="10"/>
  <c r="A31" i="7"/>
  <c r="B30" i="7"/>
  <c r="B31" i="5"/>
  <c r="A32" i="5"/>
  <c r="B30" i="12" l="1"/>
  <c r="A31" i="12"/>
  <c r="A31" i="4"/>
  <c r="B31" i="4" s="1"/>
  <c r="B30" i="4"/>
  <c r="A31" i="13"/>
  <c r="B30" i="13"/>
  <c r="A32" i="9"/>
  <c r="B31" i="9"/>
  <c r="A33" i="3"/>
  <c r="B32" i="3"/>
  <c r="A33" i="5"/>
  <c r="B32" i="5"/>
  <c r="A32" i="7"/>
  <c r="B31" i="7"/>
  <c r="A33" i="14"/>
  <c r="B32" i="14"/>
  <c r="A32" i="11"/>
  <c r="B31" i="11"/>
  <c r="A32" i="10"/>
  <c r="B31" i="10"/>
  <c r="A33" i="8"/>
  <c r="B33" i="8" s="1"/>
  <c r="B32" i="8"/>
  <c r="A32" i="6"/>
  <c r="B31" i="6"/>
  <c r="A33" i="9" l="1"/>
  <c r="B32" i="9"/>
  <c r="B31" i="13"/>
  <c r="A32" i="13"/>
  <c r="B31" i="12"/>
  <c r="A32" i="12"/>
  <c r="A33" i="7"/>
  <c r="B32" i="7"/>
  <c r="A33" i="11"/>
  <c r="B32" i="11"/>
  <c r="A33" i="10"/>
  <c r="B32" i="10"/>
  <c r="B33" i="5"/>
  <c r="A34" i="5"/>
  <c r="B34" i="5" s="1"/>
  <c r="A33" i="6"/>
  <c r="B33" i="6" s="1"/>
  <c r="B32" i="6"/>
  <c r="A34" i="14"/>
  <c r="B34" i="14" s="1"/>
  <c r="B33" i="14"/>
  <c r="A34" i="3"/>
  <c r="B34" i="3" s="1"/>
  <c r="B33" i="3"/>
  <c r="B32" i="12" l="1"/>
  <c r="A33" i="12"/>
  <c r="B32" i="13"/>
  <c r="A33" i="13"/>
  <c r="A34" i="9"/>
  <c r="B34" i="9" s="1"/>
  <c r="B33" i="9"/>
  <c r="A34" i="10"/>
  <c r="B34" i="10" s="1"/>
  <c r="B33" i="10"/>
  <c r="A34" i="11"/>
  <c r="B34" i="11" s="1"/>
  <c r="B33" i="11"/>
  <c r="A34" i="7"/>
  <c r="B34" i="7" s="1"/>
  <c r="B33" i="7"/>
  <c r="B33" i="13" l="1"/>
  <c r="A34" i="13"/>
  <c r="B34" i="13" s="1"/>
  <c r="B33" i="12"/>
  <c r="A34" i="12"/>
  <c r="B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200-000006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U3" authorId="0" shapeId="0" xr:uid="{00000000-0006-0000-0200-000007000000}">
      <text>
        <r>
          <rPr>
            <b/>
            <sz val="10"/>
            <color rgb="FF000000"/>
            <rFont val="Tahoma"/>
            <family val="2"/>
            <charset val="136"/>
          </rPr>
          <t>110/3/19</t>
        </r>
        <r>
          <rPr>
            <b/>
            <sz val="10"/>
            <color rgb="FF000000"/>
            <rFont val="細明體"/>
            <family val="3"/>
            <charset val="136"/>
          </rPr>
          <t>起滿</t>
        </r>
        <r>
          <rPr>
            <b/>
            <sz val="10"/>
            <color rgb="FF000000"/>
            <rFont val="Tahoma"/>
            <family val="2"/>
            <charset val="136"/>
          </rPr>
          <t>6</t>
        </r>
        <r>
          <rPr>
            <b/>
            <sz val="10"/>
            <color rgb="FF000000"/>
            <rFont val="細明體"/>
            <family val="3"/>
            <charset val="136"/>
          </rPr>
          <t xml:space="preserve">個月
</t>
        </r>
      </text>
    </comment>
    <comment ref="P21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曾婉琪休假
李慧珍上</t>
        </r>
        <r>
          <rPr>
            <sz val="9"/>
            <color rgb="FF000000"/>
            <rFont val="Tahoma"/>
            <family val="2"/>
            <charset val="136"/>
          </rPr>
          <t>11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00-23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H22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上</t>
        </r>
        <r>
          <rPr>
            <sz val="9"/>
            <color rgb="FF000000"/>
            <rFont val="Tahoma"/>
            <family val="2"/>
            <charset val="136"/>
          </rPr>
          <t>09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P22" authorId="0" shapeId="0" xr:uid="{00000000-0006-0000-0200-000004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曾婉琪休假
亭樺代班上</t>
        </r>
        <r>
          <rPr>
            <sz val="9"/>
            <color rgb="FF000000"/>
            <rFont val="Tahoma"/>
            <family val="2"/>
            <charset val="136"/>
          </rPr>
          <t>09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P23" authorId="0" shapeId="0" xr:uid="{00000000-0006-0000-0200-000005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曾婉琪特休
喻嘉上</t>
        </r>
        <r>
          <rPr>
            <sz val="9"/>
            <color rgb="FF000000"/>
            <rFont val="Tahoma"/>
            <family val="2"/>
            <charset val="136"/>
          </rPr>
          <t>09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300-000005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300-000006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U3" authorId="0" shapeId="0" xr:uid="{00000000-0006-0000-0300-000009000000}">
      <text>
        <r>
          <rPr>
            <b/>
            <sz val="10"/>
            <color rgb="FF000000"/>
            <rFont val="Tahoma"/>
            <family val="2"/>
            <charset val="136"/>
          </rPr>
          <t>110/3/19</t>
        </r>
        <r>
          <rPr>
            <b/>
            <sz val="10"/>
            <color rgb="FF000000"/>
            <rFont val="細明體"/>
            <family val="3"/>
            <charset val="136"/>
          </rPr>
          <t>起滿</t>
        </r>
        <r>
          <rPr>
            <b/>
            <sz val="10"/>
            <color rgb="FF000000"/>
            <rFont val="Tahoma"/>
            <family val="2"/>
            <charset val="136"/>
          </rPr>
          <t>6</t>
        </r>
        <r>
          <rPr>
            <b/>
            <sz val="10"/>
            <color rgb="FF000000"/>
            <rFont val="細明體"/>
            <family val="3"/>
            <charset val="136"/>
          </rPr>
          <t xml:space="preserve">個月
</t>
        </r>
      </text>
    </comment>
    <comment ref="R8" authorId="0" shapeId="0" xr:uid="{00000000-0006-0000-0300-000007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賴先生家除草</t>
        </r>
      </text>
    </comment>
    <comment ref="A14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除夕</t>
        </r>
      </text>
    </comment>
    <comment ref="R14" authorId="0" shapeId="0" xr:uid="{00000000-0006-0000-0300-000008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修補</t>
        </r>
        <r>
          <rPr>
            <sz val="9"/>
            <color rgb="FF000000"/>
            <rFont val="Tahoma"/>
            <family val="2"/>
            <charset val="136"/>
          </rPr>
          <t>2</t>
        </r>
        <r>
          <rPr>
            <sz val="9"/>
            <color rgb="FF000000"/>
            <rFont val="新細明體"/>
            <family val="1"/>
            <charset val="136"/>
          </rPr>
          <t>樓電梯前車道</t>
        </r>
      </text>
    </comment>
    <comment ref="O23" authorId="0" shapeId="0" xr:uid="{00000000-0006-0000-0300-000004000000}">
      <text>
        <r>
          <rPr>
            <b/>
            <sz val="9"/>
            <color rgb="FF000000"/>
            <rFont val="Tahoma"/>
            <family val="2"/>
            <charset val="136"/>
          </rPr>
          <t xml:space="preserve">cathie:
</t>
        </r>
        <r>
          <rPr>
            <sz val="9"/>
            <color rgb="FF000000"/>
            <rFont val="新細明體"/>
            <family val="1"/>
            <charset val="136"/>
          </rPr>
          <t>特</t>
        </r>
        <r>
          <rPr>
            <sz val="9"/>
            <color rgb="FF000000"/>
            <rFont val="Tahoma"/>
            <family val="2"/>
            <charset val="136"/>
          </rPr>
          <t>1</t>
        </r>
      </text>
    </comment>
    <comment ref="F2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特休</t>
        </r>
        <r>
          <rPr>
            <sz val="9"/>
            <color rgb="FF000000"/>
            <rFont val="Tahoma"/>
            <family val="2"/>
            <charset val="136"/>
          </rPr>
          <t>2H
15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30-17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30</t>
        </r>
      </text>
    </comment>
    <comment ref="L31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36"/>
          </rPr>
          <t xml:space="preserve">cathie:
</t>
        </r>
        <r>
          <rPr>
            <sz val="9"/>
            <color rgb="FF000000"/>
            <rFont val="新細明體"/>
            <family val="1"/>
            <charset val="136"/>
          </rPr>
          <t>特</t>
        </r>
        <r>
          <rPr>
            <sz val="9"/>
            <color rgb="FF000000"/>
            <rFont val="Tahoma"/>
            <family val="2"/>
            <charset val="136"/>
          </rPr>
          <t>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T2" authorId="0" shapeId="0" xr:uid="{00000000-0006-0000-0400-000004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Tahoma"/>
            <family val="2"/>
            <charset val="136"/>
          </rPr>
          <t>110/03/04</t>
        </r>
        <r>
          <rPr>
            <sz val="9"/>
            <color rgb="FF000000"/>
            <rFont val="細明體"/>
            <family val="3"/>
            <charset val="136"/>
          </rPr>
          <t>就職，故</t>
        </r>
        <r>
          <rPr>
            <sz val="9"/>
            <color rgb="FF000000"/>
            <rFont val="Tahoma"/>
            <family val="2"/>
            <charset val="136"/>
          </rPr>
          <t>3</t>
        </r>
        <r>
          <rPr>
            <sz val="9"/>
            <color rgb="FF000000"/>
            <rFont val="細明體"/>
            <family val="3"/>
            <charset val="136"/>
          </rPr>
          <t>月</t>
        </r>
        <r>
          <rPr>
            <sz val="9"/>
            <color rgb="FF000000"/>
            <rFont val="Tahoma"/>
            <family val="2"/>
            <charset val="136"/>
          </rPr>
          <t>8</t>
        </r>
        <r>
          <rPr>
            <sz val="9"/>
            <color rgb="FF000000"/>
            <rFont val="細明體"/>
            <family val="3"/>
            <charset val="136"/>
          </rPr>
          <t>天假</t>
        </r>
      </text>
    </comment>
    <comment ref="V3" authorId="0" shapeId="0" xr:uid="{00000000-0006-0000-0400-000005000000}">
      <text>
        <r>
          <rPr>
            <b/>
            <sz val="10"/>
            <color rgb="FF000000"/>
            <rFont val="Tahoma"/>
            <family val="2"/>
            <charset val="136"/>
          </rPr>
          <t>110/3/19</t>
        </r>
        <r>
          <rPr>
            <b/>
            <sz val="10"/>
            <color rgb="FF000000"/>
            <rFont val="細明體"/>
            <family val="3"/>
            <charset val="136"/>
          </rPr>
          <t>起滿</t>
        </r>
        <r>
          <rPr>
            <b/>
            <sz val="10"/>
            <color rgb="FF000000"/>
            <rFont val="Tahoma"/>
            <family val="2"/>
            <charset val="136"/>
          </rPr>
          <t>6</t>
        </r>
        <r>
          <rPr>
            <b/>
            <sz val="10"/>
            <color rgb="FF000000"/>
            <rFont val="細明體"/>
            <family val="3"/>
            <charset val="136"/>
          </rPr>
          <t>個月
有特休</t>
        </r>
        <r>
          <rPr>
            <b/>
            <sz val="10"/>
            <color rgb="FF000000"/>
            <rFont val="Tahoma"/>
            <family val="2"/>
            <charset val="136"/>
          </rPr>
          <t>3</t>
        </r>
        <r>
          <rPr>
            <b/>
            <sz val="10"/>
            <color rgb="FF000000"/>
            <rFont val="細明體"/>
            <family val="3"/>
            <charset val="136"/>
          </rPr>
          <t xml:space="preserve">天
</t>
        </r>
        <r>
          <rPr>
            <b/>
            <sz val="10"/>
            <color rgb="FF000000"/>
            <rFont val="Tahoma"/>
            <family val="2"/>
            <charset val="136"/>
          </rPr>
          <t>10/19</t>
        </r>
        <r>
          <rPr>
            <b/>
            <sz val="10"/>
            <color rgb="FF000000"/>
            <rFont val="新細明體"/>
            <family val="1"/>
            <charset val="136"/>
          </rPr>
          <t>滿</t>
        </r>
        <r>
          <rPr>
            <b/>
            <sz val="10"/>
            <color rgb="FF000000"/>
            <rFont val="Tahoma"/>
            <family val="2"/>
            <charset val="136"/>
          </rPr>
          <t>1</t>
        </r>
        <r>
          <rPr>
            <b/>
            <sz val="10"/>
            <color rgb="FF000000"/>
            <rFont val="新細明體"/>
            <family val="1"/>
            <charset val="136"/>
          </rPr>
          <t>年增</t>
        </r>
        <r>
          <rPr>
            <b/>
            <sz val="10"/>
            <color rgb="FF000000"/>
            <rFont val="Tahoma"/>
            <family val="2"/>
            <charset val="136"/>
          </rPr>
          <t>2</t>
        </r>
        <r>
          <rPr>
            <b/>
            <sz val="10"/>
            <color rgb="FF000000"/>
            <rFont val="新細明體"/>
            <family val="1"/>
            <charset val="136"/>
          </rPr>
          <t>天</t>
        </r>
      </text>
    </comment>
    <comment ref="P20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婉琪</t>
        </r>
        <r>
          <rPr>
            <sz val="9"/>
            <color rgb="FF000000"/>
            <rFont val="Tahoma"/>
            <family val="2"/>
            <charset val="136"/>
          </rPr>
          <t>15</t>
        </r>
        <r>
          <rPr>
            <sz val="9"/>
            <color rgb="FF000000"/>
            <rFont val="新細明體"/>
            <family val="1"/>
            <charset val="136"/>
          </rPr>
          <t>點請假</t>
        </r>
        <r>
          <rPr>
            <sz val="9"/>
            <color rgb="FF000000"/>
            <rFont val="Tahoma"/>
            <family val="2"/>
            <charset val="136"/>
          </rPr>
          <t>3H</t>
        </r>
      </text>
    </comment>
    <comment ref="V23" authorId="0" shapeId="0" xr:uid="{00000000-0006-0000-0400-000006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下午不舒服請假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500-000001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500-000002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U3" authorId="0" shapeId="0" xr:uid="{00000000-0006-0000-0500-000004000000}">
      <text>
        <r>
          <rPr>
            <b/>
            <sz val="10"/>
            <color rgb="FF000000"/>
            <rFont val="Tahoma"/>
            <family val="2"/>
            <charset val="136"/>
          </rPr>
          <t>110/3/19</t>
        </r>
        <r>
          <rPr>
            <b/>
            <sz val="10"/>
            <color rgb="FF000000"/>
            <rFont val="細明體"/>
            <family val="3"/>
            <charset val="136"/>
          </rPr>
          <t>起滿</t>
        </r>
        <r>
          <rPr>
            <b/>
            <sz val="10"/>
            <color rgb="FF000000"/>
            <rFont val="Tahoma"/>
            <family val="2"/>
            <charset val="136"/>
          </rPr>
          <t>6</t>
        </r>
        <r>
          <rPr>
            <b/>
            <sz val="10"/>
            <color rgb="FF000000"/>
            <rFont val="細明體"/>
            <family val="3"/>
            <charset val="136"/>
          </rPr>
          <t>個月
有特休</t>
        </r>
        <r>
          <rPr>
            <b/>
            <sz val="10"/>
            <color rgb="FF000000"/>
            <rFont val="Tahoma"/>
            <family val="2"/>
            <charset val="136"/>
          </rPr>
          <t>3</t>
        </r>
        <r>
          <rPr>
            <b/>
            <sz val="10"/>
            <color rgb="FF000000"/>
            <rFont val="細明體"/>
            <family val="3"/>
            <charset val="136"/>
          </rPr>
          <t xml:space="preserve">天
</t>
        </r>
        <r>
          <rPr>
            <b/>
            <sz val="10"/>
            <color rgb="FF000000"/>
            <rFont val="Tahoma"/>
            <family val="2"/>
            <charset val="136"/>
          </rPr>
          <t>10/19</t>
        </r>
        <r>
          <rPr>
            <b/>
            <sz val="10"/>
            <color rgb="FF000000"/>
            <rFont val="新細明體"/>
            <family val="1"/>
            <charset val="136"/>
          </rPr>
          <t>滿</t>
        </r>
        <r>
          <rPr>
            <b/>
            <sz val="10"/>
            <color rgb="FF000000"/>
            <rFont val="Tahoma"/>
            <family val="2"/>
            <charset val="136"/>
          </rPr>
          <t>1</t>
        </r>
        <r>
          <rPr>
            <b/>
            <sz val="10"/>
            <color rgb="FF000000"/>
            <rFont val="新細明體"/>
            <family val="1"/>
            <charset val="136"/>
          </rPr>
          <t>年增</t>
        </r>
        <r>
          <rPr>
            <b/>
            <sz val="10"/>
            <color rgb="FF000000"/>
            <rFont val="Tahoma"/>
            <family val="2"/>
            <charset val="136"/>
          </rPr>
          <t>2</t>
        </r>
        <r>
          <rPr>
            <b/>
            <sz val="10"/>
            <color rgb="FF000000"/>
            <rFont val="新細明體"/>
            <family val="1"/>
            <charset val="136"/>
          </rPr>
          <t>天</t>
        </r>
      </text>
    </comment>
    <comment ref="R12" authorId="0" shapeId="0" xr:uid="{00000000-0006-0000-0500-000003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 xml:space="preserve">腳骨折，請假一個月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600-000003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600-000007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U3" authorId="0" shapeId="0" xr:uid="{00000000-0006-0000-0600-000008000000}">
      <text>
        <r>
          <rPr>
            <b/>
            <sz val="10"/>
            <color rgb="FF000000"/>
            <rFont val="Tahoma"/>
            <family val="2"/>
            <charset val="136"/>
          </rPr>
          <t>110/3/19</t>
        </r>
        <r>
          <rPr>
            <b/>
            <sz val="10"/>
            <color rgb="FF000000"/>
            <rFont val="細明體"/>
            <family val="3"/>
            <charset val="136"/>
          </rPr>
          <t>起滿</t>
        </r>
        <r>
          <rPr>
            <b/>
            <sz val="10"/>
            <color rgb="FF000000"/>
            <rFont val="Tahoma"/>
            <family val="2"/>
            <charset val="136"/>
          </rPr>
          <t>6</t>
        </r>
        <r>
          <rPr>
            <b/>
            <sz val="10"/>
            <color rgb="FF000000"/>
            <rFont val="細明體"/>
            <family val="3"/>
            <charset val="136"/>
          </rPr>
          <t>個月
有特休</t>
        </r>
        <r>
          <rPr>
            <b/>
            <sz val="10"/>
            <color rgb="FF000000"/>
            <rFont val="Tahoma"/>
            <family val="2"/>
            <charset val="136"/>
          </rPr>
          <t>3</t>
        </r>
        <r>
          <rPr>
            <b/>
            <sz val="10"/>
            <color rgb="FF000000"/>
            <rFont val="細明體"/>
            <family val="3"/>
            <charset val="136"/>
          </rPr>
          <t xml:space="preserve">天
</t>
        </r>
        <r>
          <rPr>
            <b/>
            <sz val="10"/>
            <color rgb="FF000000"/>
            <rFont val="Tahoma"/>
            <family val="2"/>
            <charset val="136"/>
          </rPr>
          <t>10/19</t>
        </r>
        <r>
          <rPr>
            <b/>
            <sz val="10"/>
            <color rgb="FF000000"/>
            <rFont val="新細明體"/>
            <family val="1"/>
            <charset val="136"/>
          </rPr>
          <t>滿</t>
        </r>
        <r>
          <rPr>
            <b/>
            <sz val="10"/>
            <color rgb="FF000000"/>
            <rFont val="Tahoma"/>
            <family val="2"/>
            <charset val="136"/>
          </rPr>
          <t>1</t>
        </r>
        <r>
          <rPr>
            <b/>
            <sz val="10"/>
            <color rgb="FF000000"/>
            <rFont val="新細明體"/>
            <family val="1"/>
            <charset val="136"/>
          </rPr>
          <t>年增</t>
        </r>
        <r>
          <rPr>
            <b/>
            <sz val="10"/>
            <color rgb="FF000000"/>
            <rFont val="Tahoma"/>
            <family val="2"/>
            <charset val="136"/>
          </rPr>
          <t>2</t>
        </r>
        <r>
          <rPr>
            <b/>
            <sz val="10"/>
            <color rgb="FF000000"/>
            <rFont val="新細明體"/>
            <family val="1"/>
            <charset val="136"/>
          </rPr>
          <t>天</t>
        </r>
      </text>
    </comment>
    <comment ref="P13" authorId="0" shapeId="0" xr:uid="{00000000-0006-0000-0600-000004000000}">
      <text>
        <r>
          <rPr>
            <sz val="9"/>
            <color rgb="FF000000"/>
            <rFont val="細明體"/>
            <family val="3"/>
            <charset val="136"/>
          </rPr>
          <t>婉琪休</t>
        </r>
        <r>
          <rPr>
            <sz val="9"/>
            <color rgb="FF000000"/>
            <rFont val="Tahoma"/>
            <family val="2"/>
            <charset val="136"/>
          </rPr>
          <t xml:space="preserve">5/1
</t>
        </r>
      </text>
    </comment>
    <comment ref="N25" authorId="0" shapeId="0" xr:uid="{00000000-0006-0000-0600-000001000000}">
      <text>
        <r>
          <rPr>
            <sz val="9"/>
            <color rgb="FF000000"/>
            <rFont val="新細明體"/>
            <family val="1"/>
            <charset val="136"/>
          </rPr>
          <t>薪資付</t>
        </r>
        <r>
          <rPr>
            <sz val="9"/>
            <color rgb="FF000000"/>
            <rFont val="Tahoma"/>
            <family val="2"/>
            <charset val="136"/>
          </rPr>
          <t>10~18</t>
        </r>
        <r>
          <rPr>
            <sz val="9"/>
            <color rgb="FF000000"/>
            <rFont val="新細明體"/>
            <family val="1"/>
            <charset val="136"/>
          </rPr>
          <t>共</t>
        </r>
        <r>
          <rPr>
            <sz val="9"/>
            <color rgb="FF000000"/>
            <rFont val="Tahoma"/>
            <family val="2"/>
            <charset val="136"/>
          </rPr>
          <t xml:space="preserve">8HR
</t>
        </r>
      </text>
    </comment>
    <comment ref="P25" authorId="0" shapeId="0" xr:uid="{00000000-0006-0000-0600-000005000000}">
      <text>
        <r>
          <rPr>
            <sz val="9"/>
            <color rgb="FF000000"/>
            <rFont val="新細明體"/>
            <family val="1"/>
            <charset val="136"/>
          </rPr>
          <t>中友停業
薪資付</t>
        </r>
        <r>
          <rPr>
            <sz val="9"/>
            <color rgb="FF000000"/>
            <rFont val="Tahoma"/>
            <family val="2"/>
            <charset val="136"/>
          </rPr>
          <t>11~21</t>
        </r>
        <r>
          <rPr>
            <sz val="9"/>
            <color rgb="FF000000"/>
            <rFont val="新細明體"/>
            <family val="1"/>
            <charset val="136"/>
          </rPr>
          <t>共</t>
        </r>
        <r>
          <rPr>
            <sz val="9"/>
            <color rgb="FF000000"/>
            <rFont val="Tahoma"/>
            <family val="2"/>
            <charset val="136"/>
          </rPr>
          <t xml:space="preserve">9HR
</t>
        </r>
      </text>
    </comment>
    <comment ref="N26" authorId="0" shapeId="0" xr:uid="{00000000-0006-0000-0600-000002000000}">
      <text>
        <r>
          <rPr>
            <b/>
            <sz val="9"/>
            <color rgb="FF000000"/>
            <rFont val="新細明體"/>
            <family val="1"/>
            <charset val="136"/>
          </rPr>
          <t>薪資付</t>
        </r>
        <r>
          <rPr>
            <b/>
            <sz val="9"/>
            <color rgb="FF000000"/>
            <rFont val="Tahoma"/>
            <family val="2"/>
            <charset val="136"/>
          </rPr>
          <t>10~18</t>
        </r>
        <r>
          <rPr>
            <b/>
            <sz val="9"/>
            <color rgb="FF000000"/>
            <rFont val="新細明體"/>
            <family val="1"/>
            <charset val="136"/>
          </rPr>
          <t>共</t>
        </r>
        <r>
          <rPr>
            <b/>
            <sz val="9"/>
            <color rgb="FF000000"/>
            <rFont val="Tahoma"/>
            <family val="2"/>
            <charset val="136"/>
          </rPr>
          <t>8HR</t>
        </r>
      </text>
    </comment>
    <comment ref="P26" authorId="0" shapeId="0" xr:uid="{00000000-0006-0000-0600-000006000000}">
      <text>
        <r>
          <rPr>
            <sz val="9"/>
            <color rgb="FF000000"/>
            <rFont val="新細明體"/>
            <family val="1"/>
            <charset val="136"/>
          </rPr>
          <t>不出勤，薪資付</t>
        </r>
        <r>
          <rPr>
            <sz val="9"/>
            <color rgb="FF000000"/>
            <rFont val="Tahoma"/>
            <family val="2"/>
            <charset val="136"/>
          </rPr>
          <t>11~18</t>
        </r>
        <r>
          <rPr>
            <sz val="9"/>
            <color rgb="FF000000"/>
            <rFont val="新細明體"/>
            <family val="1"/>
            <charset val="136"/>
          </rPr>
          <t>計</t>
        </r>
        <r>
          <rPr>
            <sz val="9"/>
            <color rgb="FF000000"/>
            <rFont val="Tahoma"/>
            <family val="2"/>
            <charset val="136"/>
          </rPr>
          <t xml:space="preserve">6HR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700-000005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700-000007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T9" authorId="0" shapeId="0" xr:uid="{00000000-0006-0000-0700-000008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特休</t>
        </r>
        <r>
          <rPr>
            <sz val="9"/>
            <color rgb="FF000000"/>
            <rFont val="Tahoma"/>
            <family val="2"/>
            <charset val="136"/>
          </rPr>
          <t>1</t>
        </r>
        <r>
          <rPr>
            <sz val="9"/>
            <color rgb="FF000000"/>
            <rFont val="新細明體"/>
            <family val="1"/>
            <charset val="136"/>
          </rPr>
          <t>小時</t>
        </r>
      </text>
    </comment>
    <comment ref="T10" authorId="0" shapeId="0" xr:uid="{00000000-0006-0000-0700-000009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特休</t>
        </r>
        <r>
          <rPr>
            <sz val="9"/>
            <color rgb="FF000000"/>
            <rFont val="Tahoma"/>
            <family val="2"/>
            <charset val="136"/>
          </rPr>
          <t>1</t>
        </r>
        <r>
          <rPr>
            <sz val="9"/>
            <color rgb="FF000000"/>
            <rFont val="新細明體"/>
            <family val="1"/>
            <charset val="136"/>
          </rPr>
          <t>小時</t>
        </r>
      </text>
    </comment>
    <comment ref="N15" authorId="0" shapeId="0" xr:uid="{00000000-0006-0000-0700-000002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上</t>
        </r>
        <r>
          <rPr>
            <sz val="9"/>
            <color rgb="FF000000"/>
            <rFont val="Tahoma"/>
            <family val="2"/>
            <charset val="136"/>
          </rPr>
          <t>10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T15" authorId="0" shapeId="0" xr:uid="{00000000-0006-0000-0700-00000A000000}">
      <text>
        <r>
          <rPr>
            <sz val="9"/>
            <color rgb="FF000000"/>
            <rFont val="新細明體"/>
            <family val="1"/>
            <charset val="136"/>
          </rPr>
          <t>上午</t>
        </r>
        <r>
          <rPr>
            <sz val="9"/>
            <color rgb="FF000000"/>
            <rFont val="Tahoma"/>
            <family val="2"/>
            <charset val="136"/>
          </rPr>
          <t xml:space="preserve">10~12
</t>
        </r>
        <r>
          <rPr>
            <sz val="9"/>
            <color rgb="FF000000"/>
            <rFont val="新細明體"/>
            <family val="1"/>
            <charset val="136"/>
          </rPr>
          <t>下午</t>
        </r>
        <r>
          <rPr>
            <sz val="9"/>
            <color rgb="FF000000"/>
            <rFont val="Tahoma"/>
            <family val="2"/>
            <charset val="136"/>
          </rPr>
          <t>17~18,</t>
        </r>
        <r>
          <rPr>
            <sz val="9"/>
            <color rgb="FF000000"/>
            <rFont val="新細明體"/>
            <family val="1"/>
            <charset val="136"/>
          </rPr>
          <t>延至</t>
        </r>
        <r>
          <rPr>
            <sz val="9"/>
            <color rgb="FF000000"/>
            <rFont val="Tahoma"/>
            <family val="2"/>
            <charset val="136"/>
          </rPr>
          <t>1842</t>
        </r>
        <r>
          <rPr>
            <sz val="9"/>
            <color rgb="FF000000"/>
            <rFont val="新細明體"/>
            <family val="1"/>
            <charset val="136"/>
          </rPr>
          <t>下班
扣</t>
        </r>
        <r>
          <rPr>
            <sz val="9"/>
            <color rgb="FF000000"/>
            <rFont val="Tahoma"/>
            <family val="2"/>
            <charset val="136"/>
          </rPr>
          <t xml:space="preserve">2HR
</t>
        </r>
      </text>
    </comment>
    <comment ref="N16" authorId="0" shapeId="0" xr:uid="{00000000-0006-0000-0700-000003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上</t>
        </r>
        <r>
          <rPr>
            <sz val="9"/>
            <color rgb="FF000000"/>
            <rFont val="Tahoma"/>
            <family val="2"/>
            <charset val="136"/>
          </rPr>
          <t>10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A17" authorId="0" shapeId="0" xr:uid="{00000000-0006-0000-0700-000001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端午節</t>
        </r>
      </text>
    </comment>
    <comment ref="P17" authorId="0" shapeId="0" xr:uid="{00000000-0006-0000-0700-000006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婉琪休端午
慧珍上</t>
        </r>
        <r>
          <rPr>
            <sz val="9"/>
            <color rgb="FF000000"/>
            <rFont val="Tahoma"/>
            <family val="2"/>
            <charset val="136"/>
          </rPr>
          <t>11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  <r>
          <rPr>
            <sz val="9"/>
            <color rgb="FF000000"/>
            <rFont val="新細明體"/>
            <family val="1"/>
            <charset val="136"/>
          </rPr>
          <t>（午休</t>
        </r>
        <r>
          <rPr>
            <sz val="9"/>
            <color rgb="FF000000"/>
            <rFont val="Tahoma"/>
            <family val="2"/>
            <charset val="136"/>
          </rPr>
          <t>1</t>
        </r>
        <r>
          <rPr>
            <sz val="9"/>
            <color rgb="FF000000"/>
            <rFont val="新細明體"/>
            <family val="1"/>
            <charset val="136"/>
          </rPr>
          <t>小時）</t>
        </r>
      </text>
    </comment>
    <comment ref="N20" authorId="0" shapeId="0" xr:uid="{00000000-0006-0000-0700-000004000000}">
      <text>
        <r>
          <rPr>
            <b/>
            <sz val="9"/>
            <color rgb="FF000000"/>
            <rFont val="Tahoma"/>
            <family val="2"/>
            <charset val="136"/>
          </rPr>
          <t xml:space="preserve">user-pc:
</t>
        </r>
        <r>
          <rPr>
            <sz val="9"/>
            <color rgb="FF000000"/>
            <rFont val="新細明體"/>
            <family val="1"/>
            <charset val="136"/>
          </rPr>
          <t>上</t>
        </r>
        <r>
          <rPr>
            <sz val="9"/>
            <color rgb="FF000000"/>
            <rFont val="Tahoma"/>
            <family val="2"/>
            <charset val="136"/>
          </rPr>
          <t>10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00-18</t>
        </r>
        <r>
          <rPr>
            <sz val="9"/>
            <color rgb="FF000000"/>
            <rFont val="新細明體"/>
            <family val="1"/>
            <charset val="136"/>
          </rPr>
          <t>：</t>
        </r>
        <r>
          <rPr>
            <sz val="9"/>
            <color rgb="FF000000"/>
            <rFont val="Tahoma"/>
            <family val="2"/>
            <charset val="136"/>
          </rPr>
          <t>00</t>
        </r>
      </text>
    </comment>
    <comment ref="T28" authorId="0" shapeId="0" xr:uid="{00000000-0006-0000-0700-00000B000000}">
      <text>
        <r>
          <rPr>
            <b/>
            <sz val="9"/>
            <color rgb="FF000000"/>
            <rFont val="細明體"/>
            <family val="3"/>
            <charset val="136"/>
          </rPr>
          <t>休</t>
        </r>
        <r>
          <rPr>
            <b/>
            <sz val="9"/>
            <color rgb="FF000000"/>
            <rFont val="Tahoma"/>
            <family val="2"/>
            <charset val="1"/>
          </rPr>
          <t>1hr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"/>
          </rPr>
          <t>3:20~4:20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cathie</author>
  </authors>
  <commentList>
    <comment ref="P2" authorId="0" shapeId="0" xr:uid="{00000000-0006-0000-0800-000004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800-000007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T6" authorId="0" shapeId="0" xr:uid="{00000000-0006-0000-0800-000008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特休：</t>
        </r>
        <r>
          <rPr>
            <sz val="9"/>
            <color rgb="FF000000"/>
            <rFont val="Tahoma"/>
            <family val="2"/>
            <charset val="1"/>
          </rPr>
          <t>10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"/>
          </rPr>
          <t>35-11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"/>
          </rPr>
          <t>35</t>
        </r>
      </text>
    </comment>
    <comment ref="P13" authorId="0" shapeId="0" xr:uid="{00000000-0006-0000-08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中友消毒停業，上班至</t>
        </r>
        <r>
          <rPr>
            <sz val="9"/>
            <color rgb="FF000000"/>
            <rFont val="Tahoma"/>
            <family val="2"/>
            <charset val="1"/>
          </rPr>
          <t>16</t>
        </r>
        <r>
          <rPr>
            <sz val="9"/>
            <color rgb="FF000000"/>
            <rFont val="細明體"/>
            <family val="3"/>
            <charset val="136"/>
          </rPr>
          <t>點</t>
        </r>
      </text>
    </comment>
    <comment ref="P14" authorId="0" shapeId="0" xr:uid="{00000000-0006-0000-08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中友消毒停業，有告知不用上班</t>
        </r>
      </text>
    </comment>
    <comment ref="L17" authorId="0" shapeId="0" xr:uid="{00000000-0006-0000-0800-000001000000}">
      <text>
        <r>
          <rPr>
            <sz val="9"/>
            <color rgb="FF000000"/>
            <rFont val="Tahoma"/>
            <family val="2"/>
            <charset val="1"/>
          </rPr>
          <t>15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"/>
          </rPr>
          <t>30~17</t>
        </r>
        <r>
          <rPr>
            <sz val="9"/>
            <color rgb="FF000000"/>
            <rFont val="細明體"/>
            <family val="3"/>
            <charset val="136"/>
          </rPr>
          <t>：</t>
        </r>
        <r>
          <rPr>
            <sz val="9"/>
            <color rgb="FF000000"/>
            <rFont val="Tahoma"/>
            <family val="2"/>
            <charset val="1"/>
          </rPr>
          <t xml:space="preserve">30
</t>
        </r>
      </text>
    </comment>
    <comment ref="M17" authorId="0" shapeId="0" xr:uid="{00000000-0006-0000-0800-000002000000}">
      <text>
        <r>
          <rPr>
            <sz val="9"/>
            <color rgb="FF000000"/>
            <rFont val="細明體"/>
            <family val="3"/>
            <charset val="136"/>
          </rPr>
          <t xml:space="preserve">上午
</t>
        </r>
      </text>
    </comment>
    <comment ref="M24" authorId="0" shapeId="0" xr:uid="{00000000-0006-0000-0800-000003000000}">
      <text>
        <r>
          <rPr>
            <sz val="9"/>
            <color rgb="FF000000"/>
            <rFont val="Tahoma"/>
            <family val="2"/>
            <charset val="1"/>
          </rPr>
          <t xml:space="preserve">8:30~9:30
</t>
        </r>
      </text>
    </comment>
    <comment ref="T30" authorId="1" shapeId="0" xr:uid="{A8022D75-6900-46DE-B0D4-E36B46F8B93A}">
      <text>
        <r>
          <rPr>
            <sz val="9"/>
            <color indexed="81"/>
            <rFont val="Tahoma"/>
            <family val="2"/>
          </rPr>
          <t>15~18</t>
        </r>
        <r>
          <rPr>
            <sz val="9"/>
            <color indexed="81"/>
            <rFont val="細明體"/>
            <family val="3"/>
            <charset val="136"/>
          </rPr>
          <t>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cathie</author>
  </authors>
  <commentList>
    <comment ref="P2" authorId="0" shapeId="0" xr:uid="{00000000-0006-0000-0900-000004000000}">
      <text>
        <r>
          <rPr>
            <b/>
            <sz val="9"/>
            <color rgb="FF000000"/>
            <rFont val="Tahoma"/>
            <family val="2"/>
            <charset val="136"/>
          </rPr>
          <t>110/8</t>
        </r>
        <r>
          <rPr>
            <b/>
            <sz val="9"/>
            <color rgb="FF000000"/>
            <rFont val="細明體"/>
            <family val="3"/>
            <charset val="136"/>
          </rPr>
          <t>月中友營業時間：
周一至周四：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00-21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30
</t>
        </r>
        <r>
          <rPr>
            <b/>
            <sz val="9"/>
            <color rgb="FF000000"/>
            <rFont val="細明體"/>
            <family val="3"/>
            <charset val="136"/>
          </rPr>
          <t>周五至周日：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00-22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假日上班時間為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00-22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（用餐時間</t>
        </r>
        <r>
          <rPr>
            <b/>
            <sz val="9"/>
            <color rgb="FF000000"/>
            <rFont val="Tahoma"/>
            <family val="2"/>
            <charset val="136"/>
          </rPr>
          <t>13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00-14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）
上班時數</t>
        </r>
        <r>
          <rPr>
            <b/>
            <sz val="9"/>
            <color rgb="FF000000"/>
            <rFont val="Tahoma"/>
            <family val="2"/>
            <charset val="136"/>
          </rPr>
          <t>10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900-000005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L5" authorId="1" shapeId="0" xr:uid="{8463DBC3-4D1F-4CF7-90FB-72D1E2471BA4}">
      <text>
        <r>
          <rPr>
            <b/>
            <sz val="9"/>
            <color indexed="81"/>
            <rFont val="Tahoma"/>
            <family val="2"/>
          </rPr>
          <t>8:30~9:30</t>
        </r>
      </text>
    </comment>
    <comment ref="L6" authorId="1" shapeId="0" xr:uid="{BF6A1B78-BE69-438A-A252-918BDB932AE1}">
      <text>
        <r>
          <rPr>
            <b/>
            <sz val="9"/>
            <color indexed="81"/>
            <rFont val="Tahoma"/>
            <family val="2"/>
          </rPr>
          <t>14:30~17:30</t>
        </r>
      </text>
    </comment>
    <comment ref="M8" authorId="1" shapeId="0" xr:uid="{F996DDA0-5D42-4093-A297-D69D1E4619B1}">
      <text>
        <r>
          <rPr>
            <b/>
            <sz val="9"/>
            <color indexed="81"/>
            <rFont val="Tahoma"/>
            <family val="2"/>
          </rPr>
          <t>8:30~9:30</t>
        </r>
      </text>
    </comment>
    <comment ref="L9" authorId="1" shapeId="0" xr:uid="{86BC7C63-8FA6-4D1D-9861-ED114A748A2B}">
      <text>
        <r>
          <rPr>
            <b/>
            <sz val="9"/>
            <color indexed="81"/>
            <rFont val="Tahoma"/>
            <family val="2"/>
          </rPr>
          <t>8:30~9:30</t>
        </r>
      </text>
    </comment>
    <comment ref="A11" authorId="0" shapeId="0" xr:uid="{00000000-0006-0000-09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Tahoma"/>
            <family val="2"/>
            <charset val="1"/>
          </rPr>
          <t>7</t>
        </r>
        <r>
          <rPr>
            <sz val="9"/>
            <color rgb="FF000000"/>
            <rFont val="細明體"/>
            <family val="3"/>
            <charset val="136"/>
          </rPr>
          <t>月初1</t>
        </r>
      </text>
    </comment>
    <comment ref="C14" authorId="1" shapeId="0" xr:uid="{9DEE20A4-D95D-4636-8BAD-E1DDDE12FDFD}">
      <text>
        <r>
          <rPr>
            <b/>
            <sz val="9"/>
            <color indexed="81"/>
            <rFont val="Tahoma"/>
            <family val="2"/>
          </rPr>
          <t>830~930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1" shapeId="0" xr:uid="{8316DE50-43AC-4BB9-954F-54E04E28FF9A}">
      <text>
        <r>
          <rPr>
            <sz val="9"/>
            <color indexed="81"/>
            <rFont val="Tahoma"/>
            <family val="2"/>
          </rPr>
          <t xml:space="preserve">830~1030
</t>
        </r>
      </text>
    </comment>
    <comment ref="A17" authorId="0" shapeId="0" xr:uid="{00000000-0006-0000-09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Tahoma"/>
            <family val="2"/>
            <charset val="1"/>
          </rPr>
          <t>7</t>
        </r>
        <r>
          <rPr>
            <sz val="9"/>
            <color rgb="FF000000"/>
            <rFont val="細明體"/>
            <family val="3"/>
            <charset val="136"/>
          </rPr>
          <t>月初7</t>
        </r>
      </text>
    </comment>
    <comment ref="A25" authorId="0" shapeId="0" xr:uid="{00000000-0006-0000-09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user-pc:
</t>
        </r>
        <r>
          <rPr>
            <sz val="9"/>
            <color rgb="FF000000"/>
            <rFont val="細明體"/>
            <family val="3"/>
            <charset val="136"/>
          </rPr>
          <t>中元節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3" authorId="0" shapeId="0" xr:uid="{00000000-0006-0000-0A00-000003000000}">
      <text>
        <r>
          <rPr>
            <sz val="9"/>
            <color rgb="FF000000"/>
            <rFont val="Tahoma"/>
            <family val="2"/>
            <charset val="1"/>
          </rPr>
          <t>9/4</t>
        </r>
        <r>
          <rPr>
            <sz val="9"/>
            <color rgb="FF000000"/>
            <rFont val="細明體"/>
            <family val="3"/>
            <charset val="136"/>
          </rPr>
          <t>滿</t>
        </r>
        <r>
          <rPr>
            <sz val="9"/>
            <color rgb="FF000000"/>
            <rFont val="Tahoma"/>
            <family val="2"/>
            <charset val="1"/>
          </rPr>
          <t>6</t>
        </r>
        <r>
          <rPr>
            <sz val="9"/>
            <color rgb="FF000000"/>
            <rFont val="細明體"/>
            <family val="3"/>
            <charset val="136"/>
          </rPr>
          <t xml:space="preserve">個月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B00-000001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B00-000002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C00-000001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C00-000002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00000000-0006-0000-0D00-000001000000}">
      <text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  <r>
          <rPr>
            <b/>
            <sz val="9"/>
            <color rgb="FF000000"/>
            <rFont val="Tahoma"/>
            <family val="2"/>
            <charset val="136"/>
          </rPr>
          <t>user-pc:
09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小時、休息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 xml:space="preserve">小時
</t>
        </r>
        <r>
          <rPr>
            <b/>
            <sz val="9"/>
            <color rgb="FF000000"/>
            <rFont val="Tahoma"/>
            <family val="2"/>
            <charset val="136"/>
          </rPr>
          <t>11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8</t>
        </r>
        <r>
          <rPr>
            <b/>
            <sz val="9"/>
            <color rgb="FF000000"/>
            <rFont val="細明體"/>
            <family val="3"/>
            <charset val="136"/>
          </rPr>
          <t>小時，休息</t>
        </r>
        <r>
          <rPr>
            <b/>
            <sz val="9"/>
            <color rgb="FF000000"/>
            <rFont val="Tahoma"/>
            <family val="2"/>
            <charset val="136"/>
          </rPr>
          <t>1</t>
        </r>
        <r>
          <rPr>
            <b/>
            <sz val="9"/>
            <color rgb="FF000000"/>
            <rFont val="細明體"/>
            <family val="3"/>
            <charset val="136"/>
          </rPr>
          <t>小時，加班</t>
        </r>
        <r>
          <rPr>
            <b/>
            <sz val="9"/>
            <color rgb="FF000000"/>
            <rFont val="Tahoma"/>
            <family val="2"/>
            <charset val="136"/>
          </rPr>
          <t>3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  <comment ref="Q2" authorId="0" shapeId="0" xr:uid="{00000000-0006-0000-0D00-000002000000}">
      <text>
        <r>
          <rPr>
            <b/>
            <sz val="9"/>
            <color rgb="FF000000"/>
            <rFont val="Tahoma"/>
            <family val="2"/>
            <charset val="136"/>
          </rPr>
          <t>user-pc:
18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>00</t>
        </r>
        <r>
          <rPr>
            <b/>
            <sz val="9"/>
            <color rgb="FF000000"/>
            <rFont val="細明體"/>
            <family val="3"/>
            <charset val="136"/>
          </rPr>
          <t>～</t>
        </r>
        <r>
          <rPr>
            <b/>
            <sz val="9"/>
            <color rgb="FF000000"/>
            <rFont val="Tahoma"/>
            <family val="2"/>
            <charset val="136"/>
          </rPr>
          <t>23</t>
        </r>
        <r>
          <rPr>
            <b/>
            <sz val="9"/>
            <color rgb="FF000000"/>
            <rFont val="細明體"/>
            <family val="3"/>
            <charset val="136"/>
          </rPr>
          <t>：</t>
        </r>
        <r>
          <rPr>
            <b/>
            <sz val="9"/>
            <color rgb="FF000000"/>
            <rFont val="Tahoma"/>
            <family val="2"/>
            <charset val="136"/>
          </rPr>
          <t xml:space="preserve">00
</t>
        </r>
        <r>
          <rPr>
            <b/>
            <sz val="9"/>
            <color rgb="FF000000"/>
            <rFont val="細明體"/>
            <family val="3"/>
            <charset val="136"/>
          </rPr>
          <t>上班</t>
        </r>
        <r>
          <rPr>
            <b/>
            <sz val="9"/>
            <color rgb="FF000000"/>
            <rFont val="Tahoma"/>
            <family val="2"/>
            <charset val="136"/>
          </rPr>
          <t>5</t>
        </r>
        <r>
          <rPr>
            <b/>
            <sz val="9"/>
            <color rgb="FF000000"/>
            <rFont val="細明體"/>
            <family val="3"/>
            <charset val="136"/>
          </rPr>
          <t>小時</t>
        </r>
      </text>
    </comment>
  </commentList>
</comments>
</file>

<file path=xl/sharedStrings.xml><?xml version="1.0" encoding="utf-8"?>
<sst xmlns="http://schemas.openxmlformats.org/spreadsheetml/2006/main" count="3972" uniqueCount="367">
  <si>
    <r>
      <rPr>
        <b/>
        <sz val="14"/>
        <color rgb="FF333333"/>
        <rFont val="新細明體"/>
        <family val="1"/>
        <charset val="136"/>
      </rPr>
      <t xml:space="preserve">    </t>
    </r>
    <r>
      <rPr>
        <b/>
        <sz val="14"/>
        <color rgb="FF333333"/>
        <rFont val="標楷體"/>
        <family val="4"/>
        <charset val="136"/>
      </rPr>
      <t>中華民國</t>
    </r>
    <r>
      <rPr>
        <b/>
        <sz val="14"/>
        <color rgb="FF333333"/>
        <rFont val="Times New Roman"/>
        <family val="1"/>
        <charset val="1"/>
      </rPr>
      <t>110</t>
    </r>
    <r>
      <rPr>
        <b/>
        <sz val="14"/>
        <color rgb="FF333333"/>
        <rFont val="標楷體"/>
        <family val="4"/>
        <charset val="136"/>
      </rPr>
      <t>年（西元</t>
    </r>
    <r>
      <rPr>
        <b/>
        <sz val="14"/>
        <color rgb="FF333333"/>
        <rFont val="Times New Roman"/>
        <family val="1"/>
        <charset val="1"/>
      </rPr>
      <t>2021</t>
    </r>
    <r>
      <rPr>
        <b/>
        <sz val="14"/>
        <color rgb="FF333333"/>
        <rFont val="標楷體"/>
        <family val="4"/>
        <charset val="136"/>
      </rPr>
      <t>年）政府行政機關辦公日曆表</t>
    </r>
  </si>
  <si>
    <t>一</t>
  </si>
  <si>
    <t>月</t>
  </si>
  <si>
    <t>二</t>
  </si>
  <si>
    <t>三</t>
  </si>
  <si>
    <t>日</t>
  </si>
  <si>
    <t>四</t>
  </si>
  <si>
    <t>五</t>
  </si>
  <si>
    <t>六</t>
  </si>
  <si>
    <t>十八</t>
  </si>
  <si>
    <t>十九</t>
  </si>
  <si>
    <t>二十</t>
  </si>
  <si>
    <t>廿一</t>
  </si>
  <si>
    <t>立春</t>
  </si>
  <si>
    <t>廿三</t>
  </si>
  <si>
    <t>廿四</t>
  </si>
  <si>
    <t>廿五</t>
  </si>
  <si>
    <t>驚蟄</t>
  </si>
  <si>
    <t>小寒</t>
  </si>
  <si>
    <t>廿六</t>
  </si>
  <si>
    <t>廿七</t>
  </si>
  <si>
    <t>廿八</t>
  </si>
  <si>
    <t>廿九</t>
  </si>
  <si>
    <t>三十</t>
  </si>
  <si>
    <t>正月小</t>
  </si>
  <si>
    <t>初二</t>
  </si>
  <si>
    <t>二月大</t>
  </si>
  <si>
    <t>十二月大</t>
  </si>
  <si>
    <t>初三</t>
  </si>
  <si>
    <t>初四</t>
  </si>
  <si>
    <t>初五</t>
  </si>
  <si>
    <t>初六</t>
  </si>
  <si>
    <t>雨水</t>
  </si>
  <si>
    <t>初八</t>
  </si>
  <si>
    <t>初九</t>
  </si>
  <si>
    <t>初七</t>
  </si>
  <si>
    <t>春分</t>
  </si>
  <si>
    <t>大寒</t>
  </si>
  <si>
    <t>初十</t>
  </si>
  <si>
    <t>十一</t>
  </si>
  <si>
    <t>十二</t>
  </si>
  <si>
    <t>十三</t>
  </si>
  <si>
    <t>十四</t>
  </si>
  <si>
    <t>十五</t>
  </si>
  <si>
    <t>十六</t>
  </si>
  <si>
    <t>十七</t>
  </si>
  <si>
    <t>廿二</t>
  </si>
  <si>
    <t>芒種</t>
  </si>
  <si>
    <t>清明
兒童節</t>
  </si>
  <si>
    <t>立夏</t>
  </si>
  <si>
    <t>五月大</t>
  </si>
  <si>
    <t>三月大</t>
  </si>
  <si>
    <t>四月小</t>
  </si>
  <si>
    <t>初五
端午節</t>
  </si>
  <si>
    <t>穀雨</t>
  </si>
  <si>
    <t>小滿</t>
  </si>
  <si>
    <t>夏至</t>
  </si>
  <si>
    <t>七</t>
  </si>
  <si>
    <t>八</t>
  </si>
  <si>
    <t>九</t>
  </si>
  <si>
    <t>立秋</t>
  </si>
  <si>
    <t>小暑</t>
  </si>
  <si>
    <t>六月小</t>
  </si>
  <si>
    <t>七月大</t>
  </si>
  <si>
    <t>八月小
白露</t>
  </si>
  <si>
    <t>大暑</t>
  </si>
  <si>
    <t>處暑</t>
  </si>
  <si>
    <t>十五
中秋節</t>
  </si>
  <si>
    <t>秋分</t>
  </si>
  <si>
    <t>十</t>
  </si>
  <si>
    <t>十月小</t>
  </si>
  <si>
    <t>十一月大</t>
  </si>
  <si>
    <t>九月大</t>
  </si>
  <si>
    <t>寒露</t>
  </si>
  <si>
    <t>立冬</t>
  </si>
  <si>
    <t>大雪</t>
  </si>
  <si>
    <t xml:space="preserve"> </t>
  </si>
  <si>
    <t>霜降</t>
  </si>
  <si>
    <t>小雪</t>
  </si>
  <si>
    <t>冬至</t>
  </si>
  <si>
    <t>上班日</t>
  </si>
  <si>
    <t>放假日</t>
  </si>
  <si>
    <t>組別</t>
  </si>
  <si>
    <t>姓名</t>
  </si>
  <si>
    <t>優先月份</t>
  </si>
  <si>
    <t>優先假日1</t>
  </si>
  <si>
    <t>優先假日2</t>
  </si>
  <si>
    <t>優先假日3</t>
  </si>
  <si>
    <t>優先假日4</t>
  </si>
  <si>
    <t>春節前後</t>
  </si>
  <si>
    <t>備註</t>
  </si>
  <si>
    <t>慶炎</t>
  </si>
  <si>
    <t>陳儀珍</t>
  </si>
  <si>
    <t>單月</t>
  </si>
  <si>
    <t>春節前</t>
  </si>
  <si>
    <t>中元節</t>
  </si>
  <si>
    <t>元旦</t>
  </si>
  <si>
    <t>勞動節</t>
  </si>
  <si>
    <t>中秋節</t>
  </si>
  <si>
    <t>余亭樺</t>
  </si>
  <si>
    <t>雙月</t>
  </si>
  <si>
    <t>春節後</t>
  </si>
  <si>
    <t>清明節</t>
  </si>
  <si>
    <t>國慶日</t>
  </si>
  <si>
    <t>端午節</t>
  </si>
  <si>
    <t>玉雪</t>
  </si>
  <si>
    <t>黃欣儀</t>
  </si>
  <si>
    <t>洪依馨</t>
  </si>
  <si>
    <t>張佑任</t>
  </si>
  <si>
    <t>張可欣</t>
  </si>
  <si>
    <t>主管</t>
  </si>
  <si>
    <t>賴瓊華</t>
  </si>
  <si>
    <t>林靖雯</t>
  </si>
  <si>
    <t>優先假日1：中秋節vs端午節。</t>
  </si>
  <si>
    <t>優先假日2：清明節vs中元節。</t>
  </si>
  <si>
    <t>優先假日3：元旦vs228。</t>
  </si>
  <si>
    <t>優先假日4：勞動節vs國慶日。</t>
  </si>
  <si>
    <t>辦公室</t>
  </si>
  <si>
    <t>資訊部</t>
  </si>
  <si>
    <t>汽車</t>
  </si>
  <si>
    <t>機車</t>
  </si>
  <si>
    <t>工務部</t>
  </si>
  <si>
    <t>五順</t>
  </si>
  <si>
    <t>日期</t>
  </si>
  <si>
    <t>星期</t>
  </si>
  <si>
    <t>郭美秀</t>
  </si>
  <si>
    <t xml:space="preserve">林靖雯 </t>
  </si>
  <si>
    <t>中午</t>
  </si>
  <si>
    <t>許志偉</t>
  </si>
  <si>
    <t>早班</t>
  </si>
  <si>
    <t>晚班</t>
  </si>
  <si>
    <t>吳平</t>
  </si>
  <si>
    <t>周介元</t>
  </si>
  <si>
    <t>洪玉鳳</t>
  </si>
  <si>
    <t>鄭霙珺</t>
  </si>
  <si>
    <t>黃阿慎</t>
  </si>
  <si>
    <t>伊旭梅</t>
  </si>
  <si>
    <t>中班</t>
  </si>
  <si>
    <t>至12/31特休</t>
  </si>
  <si>
    <t>休</t>
  </si>
  <si>
    <t>李慧珍</t>
  </si>
  <si>
    <t>植森</t>
  </si>
  <si>
    <t>張宏賓</t>
  </si>
  <si>
    <t>吳婉綺</t>
  </si>
  <si>
    <t>張喻嘉</t>
  </si>
  <si>
    <t>休下</t>
  </si>
  <si>
    <t>洪千涵</t>
  </si>
  <si>
    <t>陳嘉琪</t>
  </si>
  <si>
    <t>張睿君</t>
  </si>
  <si>
    <t>蔡焜煌</t>
  </si>
  <si>
    <t>◆</t>
  </si>
  <si>
    <t>休上</t>
  </si>
  <si>
    <t>邱鴻瑤</t>
  </si>
  <si>
    <t>機亭</t>
  </si>
  <si>
    <t>特1-2h</t>
  </si>
  <si>
    <t>特1</t>
  </si>
  <si>
    <t>備　註：</t>
  </si>
  <si>
    <t>一、每人以當月(扣除過年期間)1/2週六、1/2週日為原則。</t>
  </si>
  <si>
    <r>
      <rPr>
        <sz val="14"/>
        <rFont val="標楷體"/>
        <family val="4"/>
        <charset val="136"/>
      </rPr>
      <t>二、當月假非有特殊因素，請於</t>
    </r>
    <r>
      <rPr>
        <b/>
        <u/>
        <sz val="14"/>
        <color rgb="FFFF0000"/>
        <rFont val="標楷體"/>
        <family val="4"/>
        <charset val="136"/>
      </rPr>
      <t>當月</t>
    </r>
    <r>
      <rPr>
        <sz val="14"/>
        <rFont val="標楷體"/>
        <family val="4"/>
        <charset val="136"/>
      </rPr>
      <t>休畢。</t>
    </r>
  </si>
  <si>
    <r>
      <rPr>
        <sz val="14"/>
        <rFont val="標楷體"/>
        <family val="4"/>
        <charset val="136"/>
      </rPr>
      <t>三、請於每月</t>
    </r>
    <r>
      <rPr>
        <b/>
        <u/>
        <sz val="14"/>
        <color rgb="FFFF0000"/>
        <rFont val="標楷體"/>
        <family val="4"/>
        <charset val="136"/>
      </rPr>
      <t>２５日</t>
    </r>
    <r>
      <rPr>
        <sz val="14"/>
        <rFont val="標楷體"/>
        <family val="4"/>
        <charset val="136"/>
      </rPr>
      <t>底前排定次月休假。</t>
    </r>
  </si>
  <si>
    <r>
      <rPr>
        <sz val="14"/>
        <rFont val="標楷體"/>
        <family val="4"/>
        <charset val="136"/>
      </rPr>
      <t>四、排假後若需調動休假日，請事先</t>
    </r>
    <r>
      <rPr>
        <b/>
        <u/>
        <sz val="14"/>
        <color rgb="FFFF0000"/>
        <rFont val="標楷體"/>
        <family val="4"/>
        <charset val="136"/>
      </rPr>
      <t>告知</t>
    </r>
    <r>
      <rPr>
        <sz val="14"/>
        <rFont val="標楷體"/>
        <family val="4"/>
        <charset val="136"/>
      </rPr>
      <t>。</t>
    </r>
  </si>
  <si>
    <r>
      <rPr>
        <sz val="14"/>
        <rFont val="標楷體"/>
        <family val="4"/>
        <charset val="136"/>
      </rPr>
      <t>五、本月休假天數為：</t>
    </r>
    <r>
      <rPr>
        <b/>
        <u/>
        <sz val="14"/>
        <color rgb="FFFF0000"/>
        <rFont val="標楷體"/>
        <family val="4"/>
        <charset val="136"/>
      </rPr>
      <t>11天。</t>
    </r>
  </si>
  <si>
    <t>休假日數</t>
  </si>
  <si>
    <t>排休日數</t>
  </si>
  <si>
    <t>春節加班4天</t>
  </si>
  <si>
    <t>平日加班2天</t>
  </si>
  <si>
    <t>延2月休</t>
  </si>
  <si>
    <t>假日數</t>
  </si>
  <si>
    <t>陳惠婷+</t>
  </si>
  <si>
    <t>曾婉琪+</t>
  </si>
  <si>
    <t>吳培壽</t>
  </si>
  <si>
    <t>楊素楨</t>
  </si>
  <si>
    <t>蔡慶隆</t>
  </si>
  <si>
    <t>吳宇虹+</t>
  </si>
  <si>
    <t>合計</t>
  </si>
  <si>
    <t>陳惠婷</t>
  </si>
  <si>
    <t>吳宇虹</t>
  </si>
  <si>
    <t>曾婉琪</t>
  </si>
  <si>
    <t>吳培壽+</t>
  </si>
  <si>
    <t>楊素楨+</t>
  </si>
  <si>
    <t>蔡慶隆+</t>
  </si>
  <si>
    <t>8=10~18</t>
  </si>
  <si>
    <r>
      <rPr>
        <b/>
        <sz val="11"/>
        <color rgb="FF993300"/>
        <rFont val="新細明體"/>
        <family val="1"/>
        <charset val="136"/>
      </rPr>
      <t>5=18</t>
    </r>
    <r>
      <rPr>
        <b/>
        <sz val="11"/>
        <color rgb="FFFF0000"/>
        <rFont val="新細明體"/>
        <family val="1"/>
        <charset val="136"/>
      </rPr>
      <t>~</t>
    </r>
    <r>
      <rPr>
        <b/>
        <sz val="11"/>
        <color rgb="FF993300"/>
        <rFont val="新細明體"/>
        <family val="1"/>
        <charset val="136"/>
      </rPr>
      <t>23</t>
    </r>
  </si>
  <si>
    <r>
      <rPr>
        <b/>
        <sz val="11"/>
        <color rgb="FF0000FF"/>
        <rFont val="新細明體"/>
        <family val="1"/>
        <charset val="136"/>
      </rPr>
      <t>8=9</t>
    </r>
    <r>
      <rPr>
        <b/>
        <sz val="11"/>
        <color rgb="FFFF0000"/>
        <rFont val="新細明體"/>
        <family val="1"/>
        <charset val="136"/>
      </rPr>
      <t>~</t>
    </r>
    <r>
      <rPr>
        <b/>
        <sz val="11"/>
        <color rgb="FF0000FF"/>
        <rFont val="新細明體"/>
        <family val="1"/>
        <charset val="136"/>
      </rPr>
      <t>18休1</t>
    </r>
  </si>
  <si>
    <t>5=18~23</t>
  </si>
  <si>
    <r>
      <rPr>
        <b/>
        <sz val="11"/>
        <color rgb="FF0000FF"/>
        <rFont val="新細明體"/>
        <family val="1"/>
        <charset val="136"/>
      </rPr>
      <t>8+3=11</t>
    </r>
    <r>
      <rPr>
        <b/>
        <sz val="11"/>
        <color rgb="FFFF0000"/>
        <rFont val="新細明體"/>
        <family val="1"/>
        <charset val="136"/>
      </rPr>
      <t>~</t>
    </r>
    <r>
      <rPr>
        <b/>
        <sz val="11"/>
        <color rgb="FF0000FF"/>
        <rFont val="新細明體"/>
        <family val="1"/>
        <charset val="136"/>
      </rPr>
      <t>23休1</t>
    </r>
  </si>
  <si>
    <r>
      <rPr>
        <b/>
        <sz val="11"/>
        <color rgb="FF0000FF"/>
        <rFont val="新細明體"/>
        <family val="1"/>
        <charset val="136"/>
      </rPr>
      <t>6=11</t>
    </r>
    <r>
      <rPr>
        <b/>
        <sz val="11"/>
        <color rgb="FFFF0000"/>
        <rFont val="新細明體"/>
        <family val="1"/>
        <charset val="136"/>
      </rPr>
      <t>~</t>
    </r>
    <r>
      <rPr>
        <b/>
        <sz val="11"/>
        <color rgb="FF0000FF"/>
        <rFont val="新細明體"/>
        <family val="1"/>
        <charset val="136"/>
      </rPr>
      <t>18休1</t>
    </r>
  </si>
  <si>
    <t>休下(加4H)</t>
  </si>
  <si>
    <t>2/20調休</t>
  </si>
  <si>
    <t>休(加2H)</t>
  </si>
  <si>
    <t>除夕</t>
  </si>
  <si>
    <t>代周</t>
  </si>
  <si>
    <t>初一</t>
  </si>
  <si>
    <t>休(台中)</t>
  </si>
  <si>
    <t>初四(補休)</t>
  </si>
  <si>
    <t>初五(補休)</t>
  </si>
  <si>
    <t>特休</t>
  </si>
  <si>
    <t>特2上-4H</t>
  </si>
  <si>
    <t>補2/10班</t>
  </si>
  <si>
    <t>特1-2H</t>
  </si>
  <si>
    <t>特1-4H</t>
  </si>
  <si>
    <t>特2</t>
  </si>
  <si>
    <t>五、春節休假以休前段及後段區分為原則，例如：(2/10-2/13、2/13-2/16)，以利每人假期安排。</t>
  </si>
  <si>
    <r>
      <rPr>
        <sz val="14"/>
        <rFont val="標楷體"/>
        <family val="4"/>
        <charset val="136"/>
      </rPr>
      <t>六、</t>
    </r>
    <r>
      <rPr>
        <b/>
        <u/>
        <sz val="14"/>
        <color rgb="FFFF0000"/>
        <rFont val="標楷體"/>
        <family val="4"/>
        <charset val="136"/>
      </rPr>
      <t>正職</t>
    </r>
    <r>
      <rPr>
        <sz val="14"/>
        <rFont val="標楷體"/>
        <family val="4"/>
        <charset val="136"/>
      </rPr>
      <t>2/10-2/16期間上班，期中</t>
    </r>
    <r>
      <rPr>
        <b/>
        <u/>
        <sz val="14"/>
        <color rgb="FFFF0000"/>
        <rFont val="標楷體"/>
        <family val="4"/>
        <charset val="136"/>
      </rPr>
      <t>4天</t>
    </r>
    <r>
      <rPr>
        <sz val="14"/>
        <rFont val="標楷體"/>
        <family val="4"/>
        <charset val="136"/>
      </rPr>
      <t>上班以</t>
    </r>
    <r>
      <rPr>
        <b/>
        <u/>
        <sz val="14"/>
        <color rgb="FFFF0000"/>
        <rFont val="標楷體"/>
        <family val="4"/>
        <charset val="136"/>
      </rPr>
      <t>2倍</t>
    </r>
    <r>
      <rPr>
        <sz val="14"/>
        <rFont val="標楷體"/>
        <family val="4"/>
        <charset val="136"/>
      </rPr>
      <t xml:space="preserve">計算之；
</t>
    </r>
    <r>
      <rPr>
        <b/>
        <sz val="14"/>
        <color rgb="FFFF0000"/>
        <rFont val="標楷體"/>
        <family val="4"/>
        <charset val="136"/>
      </rPr>
      <t xml:space="preserve">    代班2/11-2/14</t>
    </r>
    <r>
      <rPr>
        <sz val="14"/>
        <rFont val="標楷體"/>
        <family val="4"/>
        <charset val="136"/>
      </rPr>
      <t>除本薪外，加班費以</t>
    </r>
    <r>
      <rPr>
        <b/>
        <u/>
        <sz val="14"/>
        <color rgb="FFFF0000"/>
        <rFont val="標楷體"/>
        <family val="4"/>
        <charset val="136"/>
      </rPr>
      <t>1倍</t>
    </r>
    <r>
      <rPr>
        <sz val="14"/>
        <rFont val="標楷體"/>
        <family val="4"/>
        <charset val="136"/>
      </rPr>
      <t>計算、2/10及2/15-2/16三天除本薪外，加班費</t>
    </r>
    <r>
      <rPr>
        <b/>
        <u/>
        <sz val="14"/>
        <color rgb="FFFF0000"/>
        <rFont val="標楷體"/>
        <family val="4"/>
        <charset val="136"/>
      </rPr>
      <t>0.5倍</t>
    </r>
    <r>
      <rPr>
        <sz val="14"/>
        <rFont val="標楷體"/>
        <family val="4"/>
        <charset val="136"/>
      </rPr>
      <t>計算之。</t>
    </r>
  </si>
  <si>
    <t>七、本月休假天數為：12天（含年假4天）</t>
  </si>
  <si>
    <t>黃少鼎</t>
  </si>
  <si>
    <t>補休228</t>
  </si>
  <si>
    <t>特-3H</t>
  </si>
  <si>
    <t>特2-4H</t>
  </si>
  <si>
    <t>特3</t>
  </si>
  <si>
    <t>特4</t>
  </si>
  <si>
    <t>OK</t>
  </si>
  <si>
    <r>
      <rPr>
        <sz val="14"/>
        <rFont val="標楷體"/>
        <family val="4"/>
        <charset val="136"/>
      </rPr>
      <t>五、本月休假天數為：</t>
    </r>
    <r>
      <rPr>
        <b/>
        <u/>
        <sz val="14"/>
        <color rgb="FFFF0000"/>
        <rFont val="標楷體"/>
        <family val="4"/>
        <charset val="136"/>
      </rPr>
      <t>９天</t>
    </r>
    <r>
      <rPr>
        <sz val="14"/>
        <rFont val="標楷體"/>
        <family val="4"/>
        <charset val="136"/>
      </rPr>
      <t>。</t>
    </r>
  </si>
  <si>
    <t>９</t>
  </si>
  <si>
    <t>天假。</t>
  </si>
  <si>
    <t>特2-2H</t>
  </si>
  <si>
    <t>特5</t>
  </si>
  <si>
    <t>喪1</t>
  </si>
  <si>
    <t>特6</t>
  </si>
  <si>
    <t>喪2</t>
  </si>
  <si>
    <t>4/2~4/5共4天未休
4/25上1HR</t>
  </si>
  <si>
    <t>特7</t>
  </si>
  <si>
    <t>特3-4H</t>
  </si>
  <si>
    <r>
      <rPr>
        <sz val="14"/>
        <rFont val="標楷體"/>
        <family val="4"/>
        <charset val="136"/>
      </rPr>
      <t>三、</t>
    </r>
    <r>
      <rPr>
        <b/>
        <u/>
        <sz val="14"/>
        <color rgb="FFFF0000"/>
        <rFont val="標楷體"/>
        <family val="4"/>
        <charset val="136"/>
      </rPr>
      <t>先排</t>
    </r>
    <r>
      <rPr>
        <sz val="14"/>
        <rFont val="標楷體"/>
        <family val="4"/>
        <charset val="136"/>
      </rPr>
      <t>的人請於每月</t>
    </r>
    <r>
      <rPr>
        <b/>
        <u/>
        <sz val="14"/>
        <color rgb="FFFF0000"/>
        <rFont val="標楷體"/>
        <family val="4"/>
        <charset val="136"/>
      </rPr>
      <t>２３日</t>
    </r>
    <r>
      <rPr>
        <sz val="14"/>
        <rFont val="標楷體"/>
        <family val="4"/>
        <charset val="136"/>
      </rPr>
      <t>底前排定次月休假，完整假表請於</t>
    </r>
    <r>
      <rPr>
        <b/>
        <u/>
        <sz val="14"/>
        <color rgb="FFFF0000"/>
        <rFont val="標楷體"/>
        <family val="4"/>
        <charset val="136"/>
      </rPr>
      <t>２５日</t>
    </r>
    <r>
      <rPr>
        <sz val="14"/>
        <rFont val="標楷體"/>
        <family val="4"/>
        <charset val="136"/>
      </rPr>
      <t>前排定。</t>
    </r>
  </si>
  <si>
    <t>五、</t>
  </si>
  <si>
    <t>病1/2</t>
  </si>
  <si>
    <t>11+7Hr</t>
  </si>
  <si>
    <t>病(假日)</t>
  </si>
  <si>
    <t xml:space="preserve"> 休</t>
  </si>
  <si>
    <t>勞動節另補一天</t>
  </si>
  <si>
    <t>慶炎(假1/2)</t>
  </si>
  <si>
    <t>i-13</t>
  </si>
  <si>
    <t>i-14</t>
  </si>
  <si>
    <t>病1</t>
  </si>
  <si>
    <t>i-15</t>
  </si>
  <si>
    <t>病2</t>
  </si>
  <si>
    <t>i-16</t>
  </si>
  <si>
    <t xml:space="preserve">休 </t>
  </si>
  <si>
    <t>i-17</t>
  </si>
  <si>
    <t>病3</t>
  </si>
  <si>
    <t>慶炎+1</t>
  </si>
  <si>
    <t>病4</t>
  </si>
  <si>
    <t>i-18</t>
  </si>
  <si>
    <t>i-19</t>
  </si>
  <si>
    <t>病5</t>
  </si>
  <si>
    <t>i-20</t>
  </si>
  <si>
    <t>病6</t>
  </si>
  <si>
    <t>i-21</t>
  </si>
  <si>
    <t>病7</t>
  </si>
  <si>
    <t>喪3</t>
  </si>
  <si>
    <t>i-22</t>
  </si>
  <si>
    <t>病8</t>
  </si>
  <si>
    <t>喪4</t>
  </si>
  <si>
    <t>病9</t>
  </si>
  <si>
    <t>喪5</t>
  </si>
  <si>
    <t>喪6</t>
  </si>
  <si>
    <t>i-23</t>
  </si>
  <si>
    <t>6~9</t>
  </si>
  <si>
    <t>i-24</t>
  </si>
  <si>
    <t>i-25</t>
  </si>
  <si>
    <t>O</t>
  </si>
  <si>
    <t>i-26</t>
  </si>
  <si>
    <t>休(4月)</t>
  </si>
  <si>
    <t>i-27</t>
  </si>
  <si>
    <t>特1-4h</t>
  </si>
  <si>
    <t>i-28</t>
  </si>
  <si>
    <t>i-29</t>
  </si>
  <si>
    <t>特8</t>
  </si>
  <si>
    <t>i-30</t>
  </si>
  <si>
    <t>特9</t>
  </si>
  <si>
    <r>
      <rPr>
        <sz val="11"/>
        <rFont val="新細明體"/>
        <family val="1"/>
        <charset val="136"/>
      </rPr>
      <t>i-1h,</t>
    </r>
    <r>
      <rPr>
        <b/>
        <sz val="11"/>
        <color rgb="FFFF0000"/>
        <rFont val="新細明體"/>
        <family val="1"/>
        <charset val="136"/>
      </rPr>
      <t>特-7h</t>
    </r>
  </si>
  <si>
    <t>特10</t>
  </si>
  <si>
    <t>張喻嘉：11~21</t>
  </si>
  <si>
    <t>李慧珍：11~21</t>
  </si>
  <si>
    <r>
      <rPr>
        <sz val="10"/>
        <rFont val="新細明體"/>
        <family val="1"/>
        <charset val="136"/>
      </rPr>
      <t>休上+</t>
    </r>
    <r>
      <rPr>
        <sz val="10"/>
        <color rgb="FFFF0000"/>
        <rFont val="新細明體"/>
        <family val="1"/>
        <charset val="136"/>
      </rPr>
      <t>特1下</t>
    </r>
  </si>
  <si>
    <t>特11</t>
  </si>
  <si>
    <t>18+1H</t>
  </si>
  <si>
    <t>假日全</t>
  </si>
  <si>
    <t>2D+7H</t>
  </si>
  <si>
    <t>5/17~5/31共15天</t>
  </si>
  <si>
    <t>應有假日5天*6=30小時</t>
  </si>
  <si>
    <t>應上班日10天*6=60小時(不含代班)</t>
  </si>
  <si>
    <t>實際出勤日15日*3+2=47小時(含5天假日)</t>
  </si>
  <si>
    <t>短少時數30+60-47=43(不足時數)</t>
  </si>
  <si>
    <t>特12</t>
  </si>
  <si>
    <t>休5月</t>
  </si>
  <si>
    <t>特13</t>
  </si>
  <si>
    <t>特14</t>
  </si>
  <si>
    <t>特15</t>
  </si>
  <si>
    <t>特-4H</t>
  </si>
  <si>
    <t>特16</t>
  </si>
  <si>
    <t>防疫假</t>
  </si>
  <si>
    <t>特-2hr</t>
  </si>
  <si>
    <t>邱鴻瑤(2換1)</t>
  </si>
  <si>
    <t>特-1hr</t>
  </si>
  <si>
    <r>
      <rPr>
        <sz val="14"/>
        <rFont val="標楷體"/>
        <family val="4"/>
        <charset val="136"/>
      </rPr>
      <t>二、當月假非有特殊因素，請於</t>
    </r>
    <r>
      <rPr>
        <u/>
        <sz val="14"/>
        <color rgb="FFFF0000"/>
        <rFont val="標楷體"/>
        <family val="4"/>
        <charset val="136"/>
      </rPr>
      <t>當月</t>
    </r>
    <r>
      <rPr>
        <sz val="14"/>
        <rFont val="標楷體"/>
        <family val="4"/>
        <charset val="136"/>
      </rPr>
      <t>休畢。</t>
    </r>
  </si>
  <si>
    <r>
      <rPr>
        <sz val="14"/>
        <rFont val="標楷體"/>
        <family val="4"/>
        <charset val="136"/>
      </rPr>
      <t>三、請於每月</t>
    </r>
    <r>
      <rPr>
        <u/>
        <sz val="14"/>
        <color rgb="FFFF0000"/>
        <rFont val="標楷體"/>
        <family val="4"/>
        <charset val="136"/>
      </rPr>
      <t>２５日</t>
    </r>
    <r>
      <rPr>
        <sz val="14"/>
        <rFont val="標楷體"/>
        <family val="4"/>
        <charset val="136"/>
      </rPr>
      <t>底前排定次月休假。</t>
    </r>
  </si>
  <si>
    <r>
      <rPr>
        <sz val="14"/>
        <rFont val="標楷體"/>
        <family val="4"/>
        <charset val="136"/>
      </rPr>
      <t>四、排假後若需調動休假日，請事先</t>
    </r>
    <r>
      <rPr>
        <u/>
        <sz val="14"/>
        <color rgb="FFFF0000"/>
        <rFont val="標楷體"/>
        <family val="4"/>
        <charset val="136"/>
      </rPr>
      <t>告知</t>
    </r>
    <r>
      <rPr>
        <sz val="14"/>
        <rFont val="標楷體"/>
        <family val="4"/>
        <charset val="136"/>
      </rPr>
      <t>。</t>
    </r>
  </si>
  <si>
    <t>特4-4H</t>
  </si>
  <si>
    <t>接種</t>
  </si>
  <si>
    <t>特-2H</t>
  </si>
  <si>
    <t>特-1H</t>
  </si>
  <si>
    <t>防疫</t>
  </si>
  <si>
    <t>調9/20休</t>
  </si>
  <si>
    <t>休9/11</t>
  </si>
  <si>
    <t>補休國慶日</t>
  </si>
  <si>
    <t>補假</t>
  </si>
  <si>
    <t>休</t>
    <phoneticPr fontId="59" type="noConversion"/>
  </si>
  <si>
    <t>休</t>
    <phoneticPr fontId="59" type="noConversion"/>
  </si>
  <si>
    <t>防疫</t>
    <phoneticPr fontId="59" type="noConversion"/>
  </si>
  <si>
    <t>休</t>
    <phoneticPr fontId="59" type="noConversion"/>
  </si>
  <si>
    <t>特8</t>
    <phoneticPr fontId="59" type="noConversion"/>
  </si>
  <si>
    <t>洪依馨</t>
    <phoneticPr fontId="59" type="noConversion"/>
  </si>
  <si>
    <t>洪千涵</t>
    <phoneticPr fontId="59" type="noConversion"/>
  </si>
  <si>
    <t>特9</t>
    <phoneticPr fontId="59" type="noConversion"/>
  </si>
  <si>
    <t>休</t>
    <phoneticPr fontId="59" type="noConversion"/>
  </si>
  <si>
    <t>特8</t>
    <phoneticPr fontId="59" type="noConversion"/>
  </si>
  <si>
    <t>事3H</t>
    <phoneticPr fontId="59" type="noConversion"/>
  </si>
  <si>
    <t>特7-上</t>
    <phoneticPr fontId="59" type="noConversion"/>
  </si>
  <si>
    <t>休</t>
    <phoneticPr fontId="59" type="noConversion"/>
  </si>
  <si>
    <t>休</t>
    <phoneticPr fontId="59" type="noConversion"/>
  </si>
  <si>
    <t>特7</t>
    <phoneticPr fontId="59" type="noConversion"/>
  </si>
  <si>
    <t>特8</t>
    <phoneticPr fontId="59" type="noConversion"/>
  </si>
  <si>
    <t>特9</t>
    <phoneticPr fontId="59" type="noConversion"/>
  </si>
  <si>
    <t>休</t>
    <phoneticPr fontId="59" type="noConversion"/>
  </si>
  <si>
    <t>上班</t>
    <phoneticPr fontId="59" type="noConversion"/>
  </si>
  <si>
    <t xml:space="preserve">林靖雯 </t>
    <phoneticPr fontId="59" type="noConversion"/>
  </si>
  <si>
    <t>余亭樺</t>
    <phoneticPr fontId="59" type="noConversion"/>
  </si>
  <si>
    <t>洪依馨</t>
    <phoneticPr fontId="59" type="noConversion"/>
  </si>
  <si>
    <t>休</t>
    <phoneticPr fontId="59" type="noConversion"/>
  </si>
  <si>
    <t>特4</t>
    <phoneticPr fontId="59" type="noConversion"/>
  </si>
  <si>
    <t>特5</t>
    <phoneticPr fontId="59" type="noConversion"/>
  </si>
  <si>
    <t>休</t>
    <phoneticPr fontId="59" type="noConversion"/>
  </si>
  <si>
    <t>特6</t>
    <phoneticPr fontId="59" type="noConversion"/>
  </si>
  <si>
    <t>特7</t>
    <phoneticPr fontId="59" type="noConversion"/>
  </si>
  <si>
    <t>休</t>
    <phoneticPr fontId="59" type="noConversion"/>
  </si>
  <si>
    <t>休</t>
    <phoneticPr fontId="59" type="noConversion"/>
  </si>
  <si>
    <t>陳嘉琪</t>
    <phoneticPr fontId="59" type="noConversion"/>
  </si>
  <si>
    <t>吳婉綺</t>
    <phoneticPr fontId="59" type="noConversion"/>
  </si>
  <si>
    <t>張睿君</t>
    <phoneticPr fontId="59" type="noConversion"/>
  </si>
  <si>
    <t>李慧珍</t>
    <phoneticPr fontId="59" type="noConversion"/>
  </si>
  <si>
    <t>特-2H</t>
    <phoneticPr fontId="59" type="noConversion"/>
  </si>
  <si>
    <t>蔡焜煌</t>
    <phoneticPr fontId="59" type="noConversion"/>
  </si>
  <si>
    <t>6~12</t>
    <phoneticPr fontId="59" type="noConversion"/>
  </si>
  <si>
    <t>休</t>
    <phoneticPr fontId="59" type="noConversion"/>
  </si>
  <si>
    <t>6~12</t>
    <phoneticPr fontId="59" type="noConversion"/>
  </si>
  <si>
    <t>6~11</t>
    <phoneticPr fontId="59" type="noConversion"/>
  </si>
  <si>
    <t>慶炎</t>
    <phoneticPr fontId="59" type="noConversion"/>
  </si>
  <si>
    <t>6~11</t>
    <phoneticPr fontId="59" type="noConversion"/>
  </si>
  <si>
    <t>休</t>
    <phoneticPr fontId="59" type="noConversion"/>
  </si>
  <si>
    <t>特-1H</t>
    <phoneticPr fontId="59" type="noConversion"/>
  </si>
  <si>
    <t>特-1h</t>
    <phoneticPr fontId="59" type="noConversion"/>
  </si>
  <si>
    <t>特9</t>
    <phoneticPr fontId="59" type="noConversion"/>
  </si>
  <si>
    <t>特-1hr</t>
    <phoneticPr fontId="59" type="noConversion"/>
  </si>
  <si>
    <t>特-1H</t>
    <phoneticPr fontId="59" type="noConversion"/>
  </si>
  <si>
    <t>特10</t>
    <phoneticPr fontId="59" type="noConversion"/>
  </si>
  <si>
    <t>特11</t>
    <phoneticPr fontId="59" type="noConversion"/>
  </si>
  <si>
    <t>特-3H</t>
    <phoneticPr fontId="59" type="noConversion"/>
  </si>
  <si>
    <t>特</t>
    <phoneticPr fontId="59" type="noConversion"/>
  </si>
  <si>
    <t>特-1H</t>
    <phoneticPr fontId="59" type="noConversion"/>
  </si>
  <si>
    <t>休</t>
    <phoneticPr fontId="59" type="noConversion"/>
  </si>
  <si>
    <t>休下</t>
    <phoneticPr fontId="59" type="noConversion"/>
  </si>
  <si>
    <t>特-4H</t>
    <phoneticPr fontId="59" type="noConversion"/>
  </si>
  <si>
    <t>老蔡</t>
    <phoneticPr fontId="59" type="noConversion"/>
  </si>
  <si>
    <t>特-1H</t>
    <phoneticPr fontId="59" type="noConversion"/>
  </si>
  <si>
    <t>特-2H</t>
    <phoneticPr fontId="59" type="noConversion"/>
  </si>
  <si>
    <t>休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</si>
</sst>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&quot;十五&quot;"/>
    <numFmt numFmtId="178" formatCode="aaa;@"/>
    <numFmt numFmtId="179" formatCode="&quot;驗 &quot;General&quot; 班&quot;"/>
    <numFmt numFmtId="180" formatCode="m&quot;月共&quot;"/>
  </numFmts>
  <fonts count="66" x14ac:knownFonts="1">
    <font>
      <sz val="12"/>
      <name val="新細明體"/>
      <family val="1"/>
      <charset val="136"/>
    </font>
    <font>
      <b/>
      <sz val="15"/>
      <color rgb="FF666699"/>
      <name val="新細明體"/>
      <family val="1"/>
      <charset val="136"/>
    </font>
    <font>
      <sz val="18"/>
      <color rgb="FF666699"/>
      <name val="新細明體"/>
      <family val="1"/>
      <charset val="136"/>
    </font>
    <font>
      <b/>
      <sz val="14"/>
      <color rgb="FF333333"/>
      <name val="新細明體"/>
      <family val="1"/>
      <charset val="136"/>
    </font>
    <font>
      <b/>
      <sz val="14"/>
      <color rgb="FF333333"/>
      <name val="標楷體"/>
      <family val="4"/>
      <charset val="136"/>
    </font>
    <font>
      <b/>
      <sz val="14"/>
      <color rgb="FF333333"/>
      <name val="Times New Roman"/>
      <family val="1"/>
      <charset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4"/>
      <name val="微軟正黑體"/>
      <family val="2"/>
      <charset val="136"/>
    </font>
    <font>
      <sz val="10"/>
      <color rgb="FF000000"/>
      <name val="細明體"/>
      <family val="3"/>
      <charset val="136"/>
    </font>
    <font>
      <sz val="9"/>
      <color rgb="FF000000"/>
      <name val="新細明體"/>
      <family val="1"/>
      <charset val="136"/>
    </font>
    <font>
      <sz val="7"/>
      <color rgb="FF000000"/>
      <name val="新細明體"/>
      <family val="1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b/>
      <sz val="11"/>
      <color rgb="FF0000FF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1"/>
      <name val="標楷體"/>
      <family val="4"/>
      <charset val="136"/>
    </font>
    <font>
      <b/>
      <sz val="11"/>
      <color rgb="FF008080"/>
      <name val="新細明體"/>
      <family val="1"/>
      <charset val="136"/>
    </font>
    <font>
      <b/>
      <sz val="11"/>
      <color rgb="FF9933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9"/>
      <color rgb="FF000000"/>
      <name val="Tahoma"/>
      <family val="2"/>
      <charset val="136"/>
    </font>
    <font>
      <sz val="9"/>
      <color rgb="FF000000"/>
      <name val="Tahoma"/>
      <family val="2"/>
      <charset val="136"/>
    </font>
    <font>
      <b/>
      <sz val="9"/>
      <color rgb="FF000000"/>
      <name val="細明體"/>
      <family val="3"/>
      <charset val="136"/>
    </font>
    <font>
      <sz val="9"/>
      <color rgb="FF000000"/>
      <name val="細明體"/>
      <family val="3"/>
      <charset val="136"/>
    </font>
    <font>
      <b/>
      <sz val="10"/>
      <color rgb="FF000000"/>
      <name val="Tahoma"/>
      <family val="2"/>
      <charset val="136"/>
    </font>
    <font>
      <b/>
      <sz val="10"/>
      <color rgb="FF000000"/>
      <name val="細明體"/>
      <family val="3"/>
      <charset val="136"/>
    </font>
    <font>
      <sz val="11"/>
      <color rgb="FF00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1"/>
      <name val="細明體"/>
      <family val="3"/>
      <charset val="136"/>
    </font>
    <font>
      <sz val="11"/>
      <color rgb="FF000000"/>
      <name val="細明體"/>
      <family val="3"/>
      <charset val="136"/>
    </font>
    <font>
      <b/>
      <sz val="11"/>
      <color rgb="FF000000"/>
      <name val="新細明體"/>
      <family val="1"/>
      <charset val="136"/>
    </font>
    <font>
      <b/>
      <sz val="11"/>
      <color rgb="FFFF0000"/>
      <name val="細明體"/>
      <family val="3"/>
      <charset val="136"/>
    </font>
    <font>
      <b/>
      <sz val="11"/>
      <color rgb="FF000000"/>
      <name val="細明體"/>
      <family val="3"/>
      <charset val="136"/>
    </font>
    <font>
      <sz val="11"/>
      <color rgb="FFFF0000"/>
      <name val="細明體"/>
      <family val="3"/>
      <charset val="136"/>
    </font>
    <font>
      <sz val="14"/>
      <color rgb="FF000000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1"/>
      <color rgb="FF339966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u/>
      <sz val="14"/>
      <color rgb="FFFF0000"/>
      <name val="標楷體"/>
      <family val="4"/>
      <charset val="136"/>
    </font>
    <font>
      <sz val="15"/>
      <color rgb="FFFF0000"/>
      <name val="標楷體"/>
      <family val="4"/>
      <charset val="136"/>
    </font>
    <font>
      <b/>
      <sz val="9"/>
      <color rgb="FF000000"/>
      <name val="Tahoma"/>
      <family val="2"/>
      <charset val="1"/>
    </font>
    <font>
      <b/>
      <sz val="11"/>
      <color rgb="FF009900"/>
      <name val="新細明體"/>
      <family val="1"/>
      <charset val="136"/>
    </font>
    <font>
      <b/>
      <sz val="11"/>
      <color rgb="FF0D0D0D"/>
      <name val="新細明體"/>
      <family val="1"/>
      <charset val="136"/>
    </font>
    <font>
      <sz val="9"/>
      <color rgb="FF000000"/>
      <name val="Tahoma"/>
      <family val="2"/>
      <charset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9"/>
      <color indexed="81"/>
      <name val="Tahoma"/>
      <family val="2"/>
    </font>
    <font>
      <b/>
      <sz val="11"/>
      <color rgb="FF349C45"/>
      <name val="新細明體"/>
      <family val="1"/>
      <charset val="136"/>
    </font>
    <font>
      <sz val="9"/>
      <color indexed="81"/>
      <name val="細明體"/>
      <family val="3"/>
      <charset val="136"/>
    </font>
    <font>
      <sz val="11"/>
      <color theme="0"/>
      <name val="新細明體"/>
      <family val="1"/>
      <charset val="136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339966"/>
        <bgColor rgb="FF008080"/>
      </patternFill>
    </fill>
    <fill>
      <patternFill patternType="solid">
        <fgColor rgb="FFFFFF99"/>
        <bgColor rgb="FFFFFFCC"/>
      </patternFill>
    </fill>
  </fills>
  <borders count="23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969696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8" fillId="0" borderId="0"/>
    <xf numFmtId="0" fontId="1" fillId="0" borderId="1" applyProtection="0"/>
    <xf numFmtId="0" fontId="1" fillId="0" borderId="1" applyProtection="0"/>
    <xf numFmtId="0" fontId="2" fillId="0" borderId="0" applyBorder="0" applyProtection="0"/>
    <xf numFmtId="0" fontId="2" fillId="0" borderId="0" applyBorder="0" applyProtection="0"/>
  </cellStyleXfs>
  <cellXfs count="269">
    <xf numFmtId="0" fontId="0" fillId="0" borderId="0" xfId="0"/>
    <xf numFmtId="0" fontId="0" fillId="0" borderId="0" xfId="0" applyAlignment="1">
      <alignment horizont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176" fontId="10" fillId="0" borderId="5" xfId="0" applyNumberFormat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shrinkToFit="1"/>
    </xf>
    <xf numFmtId="176" fontId="11" fillId="2" borderId="0" xfId="0" applyNumberFormat="1" applyFont="1" applyFill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shrinkToFi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/>
    <xf numFmtId="176" fontId="12" fillId="2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76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shrinkToFit="1"/>
    </xf>
    <xf numFmtId="0" fontId="7" fillId="0" borderId="0" xfId="0" applyFont="1"/>
    <xf numFmtId="0" fontId="7" fillId="0" borderId="10" xfId="0" applyFont="1" applyBorder="1" applyAlignment="1">
      <alignment horizontal="center" shrinkToFit="1"/>
    </xf>
    <xf numFmtId="0" fontId="7" fillId="2" borderId="0" xfId="0" applyFont="1" applyFill="1" applyAlignment="1">
      <alignment horizont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178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176" fontId="17" fillId="0" borderId="11" xfId="0" applyNumberFormat="1" applyFont="1" applyBorder="1" applyAlignment="1">
      <alignment horizontal="center" vertical="center"/>
    </xf>
    <xf numFmtId="178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79" fontId="1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1" xfId="0" applyFont="1" applyBorder="1"/>
    <xf numFmtId="176" fontId="17" fillId="5" borderId="11" xfId="0" applyNumberFormat="1" applyFont="1" applyFill="1" applyBorder="1" applyAlignment="1">
      <alignment horizontal="center" vertical="center"/>
    </xf>
    <xf numFmtId="178" fontId="17" fillId="5" borderId="11" xfId="0" applyNumberFormat="1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1" xfId="0" applyFont="1" applyFill="1" applyBorder="1"/>
    <xf numFmtId="0" fontId="17" fillId="2" borderId="16" xfId="0" applyFont="1" applyFill="1" applyBorder="1" applyAlignment="1">
      <alignment horizontal="center" vertical="center"/>
    </xf>
    <xf numFmtId="0" fontId="17" fillId="2" borderId="11" xfId="0" applyFont="1" applyFill="1" applyBorder="1"/>
    <xf numFmtId="0" fontId="17" fillId="6" borderId="11" xfId="0" applyFont="1" applyFill="1" applyBorder="1" applyAlignment="1">
      <alignment horizontal="center" vertical="center"/>
    </xf>
    <xf numFmtId="178" fontId="17" fillId="6" borderId="11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7" fillId="6" borderId="11" xfId="0" applyFont="1" applyFill="1" applyBorder="1"/>
    <xf numFmtId="0" fontId="22" fillId="0" borderId="0" xfId="0" applyFont="1" applyBorder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3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176" fontId="37" fillId="5" borderId="11" xfId="0" applyNumberFormat="1" applyFont="1" applyFill="1" applyBorder="1" applyAlignment="1">
      <alignment horizontal="center" vertical="center"/>
    </xf>
    <xf numFmtId="178" fontId="37" fillId="5" borderId="11" xfId="0" applyNumberFormat="1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11" xfId="1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/>
    </xf>
    <xf numFmtId="0" fontId="37" fillId="5" borderId="11" xfId="0" applyFont="1" applyFill="1" applyBorder="1"/>
    <xf numFmtId="176" fontId="37" fillId="0" borderId="11" xfId="0" applyNumberFormat="1" applyFont="1" applyBorder="1" applyAlignment="1">
      <alignment horizontal="center" vertical="center"/>
    </xf>
    <xf numFmtId="178" fontId="37" fillId="0" borderId="11" xfId="0" applyNumberFormat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7" fillId="0" borderId="11" xfId="0" applyFont="1" applyBorder="1"/>
    <xf numFmtId="0" fontId="40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0" fillId="0" borderId="11" xfId="0" applyBorder="1"/>
    <xf numFmtId="0" fontId="43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23" fillId="0" borderId="18" xfId="0" applyFont="1" applyBorder="1"/>
    <xf numFmtId="180" fontId="23" fillId="0" borderId="0" xfId="0" applyNumberFormat="1" applyFont="1" applyBorder="1" applyAlignment="1">
      <alignment horizontal="justify"/>
    </xf>
    <xf numFmtId="49" fontId="4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justify"/>
    </xf>
    <xf numFmtId="0" fontId="4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Border="1" applyAlignment="1">
      <alignment horizontal="center"/>
    </xf>
    <xf numFmtId="179" fontId="37" fillId="0" borderId="0" xfId="0" applyNumberFormat="1" applyFont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justify"/>
    </xf>
    <xf numFmtId="176" fontId="20" fillId="0" borderId="0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7" fillId="0" borderId="11" xfId="1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48" fillId="0" borderId="14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49" fillId="0" borderId="11" xfId="0" applyFont="1" applyBorder="1" applyAlignment="1">
      <alignment horizontal="center" vertical="center"/>
    </xf>
    <xf numFmtId="180" fontId="23" fillId="0" borderId="21" xfId="0" applyNumberFormat="1" applyFont="1" applyBorder="1" applyAlignment="1">
      <alignment horizontal="justify"/>
    </xf>
    <xf numFmtId="0" fontId="44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justify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53" fillId="0" borderId="21" xfId="0" applyFont="1" applyBorder="1" applyAlignment="1">
      <alignment horizontal="justify"/>
    </xf>
    <xf numFmtId="0" fontId="17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7" fillId="8" borderId="0" xfId="0" applyNumberFormat="1" applyFont="1" applyFill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4" fillId="0" borderId="21" xfId="0" applyFont="1" applyBorder="1" applyAlignment="1">
      <alignment horizontal="justify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4" fillId="0" borderId="20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17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17" fillId="0" borderId="1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</cellXfs>
  <cellStyles count="6">
    <cellStyle name="一般" xfId="0" builtinId="0"/>
    <cellStyle name="一般 2" xfId="1" xr:uid="{00000000-0005-0000-0000-000006000000}"/>
    <cellStyle name="標題 1 1" xfId="2" xr:uid="{00000000-0005-0000-0000-000007000000}"/>
    <cellStyle name="標題 1 2" xfId="3" xr:uid="{00000000-0005-0000-0000-000008000000}"/>
    <cellStyle name="標題 5" xfId="4" xr:uid="{00000000-0005-0000-0000-000009000000}"/>
    <cellStyle name="標題 6" xfId="5" xr:uid="{00000000-0005-0000-0000-00000A000000}"/>
  </cellStyles>
  <dxfs count="60"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sz val="12"/>
      </font>
      <fill>
        <patternFill>
          <bgColor rgb="FFFFFF99"/>
        </patternFill>
      </fill>
    </dxf>
    <dxf>
      <font>
        <b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99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CC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FF"/>
        </patternFill>
      </fill>
    </dxf>
    <dxf>
      <font>
        <b val="0"/>
        <i val="0"/>
        <sz val="12"/>
      </font>
      <fill>
        <patternFill>
          <bgColor rgb="FFFF99CC"/>
        </patternFill>
      </fill>
    </dxf>
    <dxf>
      <font>
        <b val="0"/>
        <sz val="12"/>
      </font>
      <fill>
        <patternFill>
          <bgColor rgb="FFFFFFFF"/>
        </patternFill>
      </fill>
    </dxf>
    <dxf>
      <font>
        <b val="0"/>
        <sz val="12"/>
      </font>
      <fill>
        <patternFill>
          <bgColor rgb="FFFF99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49C45"/>
      <color rgb="FF6BA42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D6CCB3BC-8FB8-426D-962F-D57E831B13D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DBC23BFD-6C6D-41AA-A16B-18622DC1D1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E742C3FD-8175-42D1-8198-C8BED0D8371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EA4A4D0D-24B9-4F50-A223-9A2D699261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584C81E1-C785-4FE0-B5EF-F2155D4921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F066903E-63D9-4142-9139-7B5D402D68E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FC0E3DB0-71E8-4EB0-BABB-8AE242845A8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80DF8D2F-CC97-47B1-82E5-48CF228BAB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CF065244-5026-421C-AD4E-4C6E5CD0B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E2BCDF47-5878-46F9-82A2-929B942B99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E14124FD-7D2F-4F25-AE47-3BE43CC244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73FDD9D-526F-42BF-A301-70FC1D4994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524B4C4F-2727-4BEA-BEA7-D600D9EEFB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336550</xdr:colOff>
      <xdr:row>30</xdr:row>
      <xdr:rowOff>63500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832E6BB-A2F6-4240-A6A3-9E3B206B65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169F4D7-A23D-44BB-969F-8EF2D3AABE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CB34CAC7-4C84-4FD9-97A0-CD3F5442A6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BF2B0394-68BF-4FA2-958F-0817B8F039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7E578248-9B9E-4DC7-9225-EE9A9AF63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534E4CDF-E9AE-4279-A11E-A145C492A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819B9FE1-53FA-4B42-A68D-A5CEF27091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72A860B-4458-40FE-8E98-D8E56C56B4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ADE72CC-5294-4B18-A8AF-974C4D7552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7" name="AutoShape 12">
          <a:extLst>
            <a:ext uri="{FF2B5EF4-FFF2-40B4-BE49-F238E27FC236}">
              <a16:creationId xmlns:a16="http://schemas.microsoft.com/office/drawing/2014/main" id="{3B374090-F324-4AC5-BD50-9BB678B89A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FE32798D-7561-442E-BB36-1D38EA61C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CB898528-050B-4F65-BAFB-0F00F7DF66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7F232699-1E4C-40B9-9D90-77358530B8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7BCB2698-5B94-4F9D-921D-B703530126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AAFE122-9070-4F27-B035-A49636EE28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D7C37607-A0FF-46AE-85F2-0F5F0E2D5F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4" name="AutoShape 12">
          <a:extLst>
            <a:ext uri="{FF2B5EF4-FFF2-40B4-BE49-F238E27FC236}">
              <a16:creationId xmlns:a16="http://schemas.microsoft.com/office/drawing/2014/main" id="{14AD961D-7916-435C-A1BC-CA40E32D29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id="{B9ED2204-2724-4C4B-B69E-F579776A35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A56C3DBC-3B3B-4D5E-84F0-908EE896FE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EAC033DB-61EB-489E-BCB3-F33AFAE4E5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23C3AAE-BA7A-4621-BC6C-EC4B4D2C25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39C873-32B9-43CD-AAC6-5A5AD262F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id="{F76EF9E0-5FC3-4C82-918D-0A659666E6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31" name="AutoShape 12">
          <a:extLst>
            <a:ext uri="{FF2B5EF4-FFF2-40B4-BE49-F238E27FC236}">
              <a16:creationId xmlns:a16="http://schemas.microsoft.com/office/drawing/2014/main" id="{95B74803-D159-4A9E-844F-E168BC253B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24" name="AutoShape 10">
          <a:extLst>
            <a:ext uri="{FF2B5EF4-FFF2-40B4-BE49-F238E27FC236}">
              <a16:creationId xmlns:a16="http://schemas.microsoft.com/office/drawing/2014/main" id="{197B8A52-B237-46F0-9F79-0A92BA97E9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25" name="AutoShape 8">
          <a:extLst>
            <a:ext uri="{FF2B5EF4-FFF2-40B4-BE49-F238E27FC236}">
              <a16:creationId xmlns:a16="http://schemas.microsoft.com/office/drawing/2014/main" id="{35B5A750-6C2E-4A3A-9583-8CEE1A39A9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27" name="AutoShape 6">
          <a:extLst>
            <a:ext uri="{FF2B5EF4-FFF2-40B4-BE49-F238E27FC236}">
              <a16:creationId xmlns:a16="http://schemas.microsoft.com/office/drawing/2014/main" id="{2BF7DF2F-C7F3-4618-AE0C-68834E851C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29" name="AutoShape 4">
          <a:extLst>
            <a:ext uri="{FF2B5EF4-FFF2-40B4-BE49-F238E27FC236}">
              <a16:creationId xmlns:a16="http://schemas.microsoft.com/office/drawing/2014/main" id="{2AA37BE3-24FD-4406-8302-9808F136F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8257B8A7-EDB6-4028-8C51-5E511E3A79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12C02C73-BE93-4414-93FF-3A36DD3B8E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1FC49DCC-A37F-4126-B23C-1834F49E9A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39896FDB-8BD2-482C-86EE-3D66E1A93B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39" name="AutoShape 8">
          <a:extLst>
            <a:ext uri="{FF2B5EF4-FFF2-40B4-BE49-F238E27FC236}">
              <a16:creationId xmlns:a16="http://schemas.microsoft.com/office/drawing/2014/main" id="{71805DF1-05E3-4562-96BD-975FB7D63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0" name="AutoShape 6">
          <a:extLst>
            <a:ext uri="{FF2B5EF4-FFF2-40B4-BE49-F238E27FC236}">
              <a16:creationId xmlns:a16="http://schemas.microsoft.com/office/drawing/2014/main" id="{3D36BF47-E98F-467B-B617-D13F908C54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1" name="AutoShape 4">
          <a:extLst>
            <a:ext uri="{FF2B5EF4-FFF2-40B4-BE49-F238E27FC236}">
              <a16:creationId xmlns:a16="http://schemas.microsoft.com/office/drawing/2014/main" id="{16FAF157-9E0B-482F-B949-B6A5D06D8C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613A6777-25CC-4DCB-AF66-58B3B9E1AC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3" name="AutoShape 14">
          <a:extLst>
            <a:ext uri="{FF2B5EF4-FFF2-40B4-BE49-F238E27FC236}">
              <a16:creationId xmlns:a16="http://schemas.microsoft.com/office/drawing/2014/main" id="{151DD3A2-3099-441E-9C7C-6E2A5386E6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4" name="AutoShape 12">
          <a:extLst>
            <a:ext uri="{FF2B5EF4-FFF2-40B4-BE49-F238E27FC236}">
              <a16:creationId xmlns:a16="http://schemas.microsoft.com/office/drawing/2014/main" id="{4906F81E-1E45-48D9-8B38-D14EECE6B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5" name="AutoShape 10">
          <a:extLst>
            <a:ext uri="{FF2B5EF4-FFF2-40B4-BE49-F238E27FC236}">
              <a16:creationId xmlns:a16="http://schemas.microsoft.com/office/drawing/2014/main" id="{2DEB2FB1-62D2-4143-BA48-12EB090A15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6" name="AutoShape 8">
          <a:extLst>
            <a:ext uri="{FF2B5EF4-FFF2-40B4-BE49-F238E27FC236}">
              <a16:creationId xmlns:a16="http://schemas.microsoft.com/office/drawing/2014/main" id="{D9DCAD95-B49B-4FF1-BFE0-31FE6E493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7" name="AutoShape 6">
          <a:extLst>
            <a:ext uri="{FF2B5EF4-FFF2-40B4-BE49-F238E27FC236}">
              <a16:creationId xmlns:a16="http://schemas.microsoft.com/office/drawing/2014/main" id="{F561EAFC-944A-488F-A4D9-2A638FED30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431777A6-5AAE-4A0C-9D92-0D18EF248B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75594719-0E82-49BD-BE1F-0A61555330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D0DB49DF-B315-4DF2-916C-FD0CA866C5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CD3BA836-A211-464D-BFED-3234457707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4" name="AutoShape 10">
          <a:extLst>
            <a:ext uri="{FF2B5EF4-FFF2-40B4-BE49-F238E27FC236}">
              <a16:creationId xmlns:a16="http://schemas.microsoft.com/office/drawing/2014/main" id="{FCA575A7-1EE0-4094-A3A5-5D6DBDAC18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5" name="AutoShape 8">
          <a:extLst>
            <a:ext uri="{FF2B5EF4-FFF2-40B4-BE49-F238E27FC236}">
              <a16:creationId xmlns:a16="http://schemas.microsoft.com/office/drawing/2014/main" id="{9820BF7A-8CE5-46DF-8C53-8AAC84EC1D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9226E318-1AA0-4EC0-BEA7-87B46DB71B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A48D373E-00DD-4417-AAED-9A7EEEFB5B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342900</xdr:colOff>
      <xdr:row>30</xdr:row>
      <xdr:rowOff>69850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BE06436-2162-4A14-AD3E-837A3679D2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2244A9BD-CD22-4D6A-9033-761040CAD7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0" name="AutoShape 12">
          <a:extLst>
            <a:ext uri="{FF2B5EF4-FFF2-40B4-BE49-F238E27FC236}">
              <a16:creationId xmlns:a16="http://schemas.microsoft.com/office/drawing/2014/main" id="{03C711F8-156C-48FA-AC74-A549A32F41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1" name="AutoShape 10">
          <a:extLst>
            <a:ext uri="{FF2B5EF4-FFF2-40B4-BE49-F238E27FC236}">
              <a16:creationId xmlns:a16="http://schemas.microsoft.com/office/drawing/2014/main" id="{D5160F6E-40E3-4E05-A0D4-43D16B0D39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2" name="AutoShape 8">
          <a:extLst>
            <a:ext uri="{FF2B5EF4-FFF2-40B4-BE49-F238E27FC236}">
              <a16:creationId xmlns:a16="http://schemas.microsoft.com/office/drawing/2014/main" id="{90701F43-F56D-433B-B415-47C3108CE2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D99BDED0-EA2F-41A9-BA0E-CA83D9A301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E7E0B208-1BC1-417C-8317-C3FCCDF375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AE8F0E8-600F-4441-B982-4128BE53DF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6" name="AutoShape 14">
          <a:extLst>
            <a:ext uri="{FF2B5EF4-FFF2-40B4-BE49-F238E27FC236}">
              <a16:creationId xmlns:a16="http://schemas.microsoft.com/office/drawing/2014/main" id="{D6B08C09-566E-4BEE-9D42-BA500A463F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142A72A7-77CC-4495-B490-CB74F440D5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8" name="AutoShape 10">
          <a:extLst>
            <a:ext uri="{FF2B5EF4-FFF2-40B4-BE49-F238E27FC236}">
              <a16:creationId xmlns:a16="http://schemas.microsoft.com/office/drawing/2014/main" id="{10BDA3DB-2BEB-40D4-AC5A-A83ECA1B3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49" name="AutoShape 8">
          <a:extLst>
            <a:ext uri="{FF2B5EF4-FFF2-40B4-BE49-F238E27FC236}">
              <a16:creationId xmlns:a16="http://schemas.microsoft.com/office/drawing/2014/main" id="{1D460998-5012-4179-877E-39FEDA94B2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932C27C1-42C6-4AB4-97B4-F4124B5F17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BED2129D-69DC-4532-B694-2D1C98EF30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B626E1C-B72B-4B08-87B2-8E48B85D1E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3" name="AutoShape 14">
          <a:extLst>
            <a:ext uri="{FF2B5EF4-FFF2-40B4-BE49-F238E27FC236}">
              <a16:creationId xmlns:a16="http://schemas.microsoft.com/office/drawing/2014/main" id="{94EB56E9-CCCF-4DC8-8CD8-806055FFF0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4" name="AutoShape 12">
          <a:extLst>
            <a:ext uri="{FF2B5EF4-FFF2-40B4-BE49-F238E27FC236}">
              <a16:creationId xmlns:a16="http://schemas.microsoft.com/office/drawing/2014/main" id="{CED41D26-7BEF-4817-B8BA-EA7F7CE6DE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5" name="AutoShape 10">
          <a:extLst>
            <a:ext uri="{FF2B5EF4-FFF2-40B4-BE49-F238E27FC236}">
              <a16:creationId xmlns:a16="http://schemas.microsoft.com/office/drawing/2014/main" id="{8DAFC62E-E0D7-4E20-A76E-BAD8D8A638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6" name="AutoShape 8">
          <a:extLst>
            <a:ext uri="{FF2B5EF4-FFF2-40B4-BE49-F238E27FC236}">
              <a16:creationId xmlns:a16="http://schemas.microsoft.com/office/drawing/2014/main" id="{E221BF53-F854-4A95-99CE-428DF90797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7" name="AutoShape 6">
          <a:extLst>
            <a:ext uri="{FF2B5EF4-FFF2-40B4-BE49-F238E27FC236}">
              <a16:creationId xmlns:a16="http://schemas.microsoft.com/office/drawing/2014/main" id="{E18B112F-7840-468E-A725-0C1C63BEC9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7D2E3B22-D0BD-4CB9-A1B3-BEABDD0940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F55C552-43D9-4B4B-9821-86DE2331B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60" name="AutoShape 14">
          <a:extLst>
            <a:ext uri="{FF2B5EF4-FFF2-40B4-BE49-F238E27FC236}">
              <a16:creationId xmlns:a16="http://schemas.microsoft.com/office/drawing/2014/main" id="{76D3137B-7C6C-4F1F-A3B7-68CDAB9077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61" name="AutoShape 12">
          <a:extLst>
            <a:ext uri="{FF2B5EF4-FFF2-40B4-BE49-F238E27FC236}">
              <a16:creationId xmlns:a16="http://schemas.microsoft.com/office/drawing/2014/main" id="{3674C116-F52F-45DA-8CAA-4F80DAB6B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37FD57F7-D26F-44B7-9B0F-1C5DB831A0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AA87394C-2129-4434-BFDB-77E74EFDC1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50" name="AutoShape 6">
          <a:extLst>
            <a:ext uri="{FF2B5EF4-FFF2-40B4-BE49-F238E27FC236}">
              <a16:creationId xmlns:a16="http://schemas.microsoft.com/office/drawing/2014/main" id="{58ABA251-3F75-4164-B118-81797EC50C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51" name="AutoShape 4">
          <a:extLst>
            <a:ext uri="{FF2B5EF4-FFF2-40B4-BE49-F238E27FC236}">
              <a16:creationId xmlns:a16="http://schemas.microsoft.com/office/drawing/2014/main" id="{73491415-E297-4F8D-94DA-14E0D2D423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457200</xdr:colOff>
      <xdr:row>30</xdr:row>
      <xdr:rowOff>66675</xdr:rowOff>
    </xdr:to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5E8D0C42-630A-4477-9DEE-486DF04FC8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id="{A58076EC-3ACE-41A6-9BCD-AF56115E7D7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3E323666-B6B5-453A-AD73-8651F57A559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20FCA295-C9D8-4C56-8BF7-16C4A280637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9DE05E87-54BD-4A76-A398-91A2B1ED98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EAF96E60-71B9-45C2-824F-7A2BBBDBC0A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19E7B16C-26EB-4ADE-B23C-83C55729A4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F936E9D0-AC8F-41BA-AB4A-E2EC5084C9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9D74E296-5F59-4BA4-9087-5CA92B6E7F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B7ADFF6-C069-45D1-964C-5BCCF28E34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AD7576C5-9DF3-4FC0-AC89-92D1C555AE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1511F7F0-A74B-4232-85F7-8C370065B4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2C127A99-3026-4D3B-AF0D-256CD3D7BA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DB814AB0-1FB1-4189-98E6-F16A41DE43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C6A93666-7D67-4187-9AFD-6ECECA79EB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F7EF754E-A404-4B96-B17C-3E2FBFD540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8BB2345E-C5A7-418D-BE47-786EEBAFBA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9ADB351D-0CEE-43A4-8893-B86D468DF6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FFC297-67D3-4EE8-AC2C-D50BAFB6FA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452A94C2-F46D-4674-B584-E900291C07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E098236B-9BE9-45B9-9FBF-90DC868BCF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832AD5D8-3D46-4C65-969F-B844CF6E83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A9E1EEA2-D7B3-4604-9510-CB4F340BE2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C3FB5C42-B90D-430B-BC3D-75AF3F39F8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1571E4B5-4B6E-4E8D-A8C9-DE63C02FF5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4F077982-0C00-4442-A518-2A13346B5F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4D1FC8F3-4038-44D0-B342-A9D850B2A6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82DC768-DCFC-4E43-BA1E-51C5030D96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EC13CC98-323C-4761-8887-E6ACADC77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16">
          <a:extLst>
            <a:ext uri="{FF2B5EF4-FFF2-40B4-BE49-F238E27FC236}">
              <a16:creationId xmlns:a16="http://schemas.microsoft.com/office/drawing/2014/main" id="{C236E148-A2A3-46A9-9124-5C7CB2C596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14">
          <a:extLst>
            <a:ext uri="{FF2B5EF4-FFF2-40B4-BE49-F238E27FC236}">
              <a16:creationId xmlns:a16="http://schemas.microsoft.com/office/drawing/2014/main" id="{CDEB290F-C36A-462A-AD67-2AF1F778E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12">
          <a:extLst>
            <a:ext uri="{FF2B5EF4-FFF2-40B4-BE49-F238E27FC236}">
              <a16:creationId xmlns:a16="http://schemas.microsoft.com/office/drawing/2014/main" id="{1F3DD1AB-E0DB-4142-A160-185842332E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10">
          <a:extLst>
            <a:ext uri="{FF2B5EF4-FFF2-40B4-BE49-F238E27FC236}">
              <a16:creationId xmlns:a16="http://schemas.microsoft.com/office/drawing/2014/main" id="{D5B29DEF-B889-463E-B3E0-75652519C7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1DB7D989-EC1B-4703-835E-8DFADCCF7A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425C29C1-343F-475F-98F9-DD58E50D6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772E9361-0FE9-4A17-B898-5E566C537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D95807D-7A01-473C-B06F-E621A51164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9" name="AutoShape 18">
          <a:extLst>
            <a:ext uri="{FF2B5EF4-FFF2-40B4-BE49-F238E27FC236}">
              <a16:creationId xmlns:a16="http://schemas.microsoft.com/office/drawing/2014/main" id="{03C063F7-4DD8-42CB-B972-889E221568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" name="AutoShape 16">
          <a:extLst>
            <a:ext uri="{FF2B5EF4-FFF2-40B4-BE49-F238E27FC236}">
              <a16:creationId xmlns:a16="http://schemas.microsoft.com/office/drawing/2014/main" id="{4670AEAC-7E9A-41EA-82EE-ED0302CD6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1" name="AutoShape 14">
          <a:extLst>
            <a:ext uri="{FF2B5EF4-FFF2-40B4-BE49-F238E27FC236}">
              <a16:creationId xmlns:a16="http://schemas.microsoft.com/office/drawing/2014/main" id="{7A536042-1F9F-4BCE-8639-E6BF76D81F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48" name="AutoShape 12">
          <a:extLst>
            <a:ext uri="{FF2B5EF4-FFF2-40B4-BE49-F238E27FC236}">
              <a16:creationId xmlns:a16="http://schemas.microsoft.com/office/drawing/2014/main" id="{E20DF232-8518-4D69-ADD3-EB7BB9D0ED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49" name="AutoShape 10">
          <a:extLst>
            <a:ext uri="{FF2B5EF4-FFF2-40B4-BE49-F238E27FC236}">
              <a16:creationId xmlns:a16="http://schemas.microsoft.com/office/drawing/2014/main" id="{65DD80AF-A780-43EB-A438-D97B3EF110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51" name="AutoShape 8">
          <a:extLst>
            <a:ext uri="{FF2B5EF4-FFF2-40B4-BE49-F238E27FC236}">
              <a16:creationId xmlns:a16="http://schemas.microsoft.com/office/drawing/2014/main" id="{E1F5F1F4-0A30-4209-90E0-0255E880C4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53" name="AutoShape 6">
          <a:extLst>
            <a:ext uri="{FF2B5EF4-FFF2-40B4-BE49-F238E27FC236}">
              <a16:creationId xmlns:a16="http://schemas.microsoft.com/office/drawing/2014/main" id="{A5FB9346-63D2-49A2-9C3A-3126B69FCC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55" name="AutoShape 4">
          <a:extLst>
            <a:ext uri="{FF2B5EF4-FFF2-40B4-BE49-F238E27FC236}">
              <a16:creationId xmlns:a16="http://schemas.microsoft.com/office/drawing/2014/main" id="{D51CCA38-F271-4F38-8BE5-2F748DD182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9309D809-189D-4E53-9D50-A7A72783E7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59" name="AutoShape 18">
          <a:extLst>
            <a:ext uri="{FF2B5EF4-FFF2-40B4-BE49-F238E27FC236}">
              <a16:creationId xmlns:a16="http://schemas.microsoft.com/office/drawing/2014/main" id="{9B4DC1E9-F0BD-4076-BD72-FAB894452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1" name="AutoShape 16">
          <a:extLst>
            <a:ext uri="{FF2B5EF4-FFF2-40B4-BE49-F238E27FC236}">
              <a16:creationId xmlns:a16="http://schemas.microsoft.com/office/drawing/2014/main" id="{A2D4ADFA-CF63-4F21-BDD7-23D038F1A9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3" name="AutoShape 14">
          <a:extLst>
            <a:ext uri="{FF2B5EF4-FFF2-40B4-BE49-F238E27FC236}">
              <a16:creationId xmlns:a16="http://schemas.microsoft.com/office/drawing/2014/main" id="{1F804E56-75A4-4F47-A113-83C4802EC9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5" name="AutoShape 12">
          <a:extLst>
            <a:ext uri="{FF2B5EF4-FFF2-40B4-BE49-F238E27FC236}">
              <a16:creationId xmlns:a16="http://schemas.microsoft.com/office/drawing/2014/main" id="{192D9C8D-768B-4778-B6F1-F7966006AA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7" name="AutoShape 10">
          <a:extLst>
            <a:ext uri="{FF2B5EF4-FFF2-40B4-BE49-F238E27FC236}">
              <a16:creationId xmlns:a16="http://schemas.microsoft.com/office/drawing/2014/main" id="{33AB1025-0D64-4125-896A-59C9B710EA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8" name="AutoShape 8">
          <a:extLst>
            <a:ext uri="{FF2B5EF4-FFF2-40B4-BE49-F238E27FC236}">
              <a16:creationId xmlns:a16="http://schemas.microsoft.com/office/drawing/2014/main" id="{BF0C52E9-348B-4499-A788-228D01601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69" name="AutoShape 6">
          <a:extLst>
            <a:ext uri="{FF2B5EF4-FFF2-40B4-BE49-F238E27FC236}">
              <a16:creationId xmlns:a16="http://schemas.microsoft.com/office/drawing/2014/main" id="{F5CDCE73-D37D-4943-8ED9-723A4D205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0" name="AutoShape 4">
          <a:extLst>
            <a:ext uri="{FF2B5EF4-FFF2-40B4-BE49-F238E27FC236}">
              <a16:creationId xmlns:a16="http://schemas.microsoft.com/office/drawing/2014/main" id="{B72E889B-5D59-4C34-82F4-8A2E2E0B42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B76BE3D3-CB0A-45D3-8570-22D23009FD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2" name="AutoShape 18">
          <a:extLst>
            <a:ext uri="{FF2B5EF4-FFF2-40B4-BE49-F238E27FC236}">
              <a16:creationId xmlns:a16="http://schemas.microsoft.com/office/drawing/2014/main" id="{948B3909-E5B5-4B3B-8B71-7E4C1BE834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3" name="AutoShape 16">
          <a:extLst>
            <a:ext uri="{FF2B5EF4-FFF2-40B4-BE49-F238E27FC236}">
              <a16:creationId xmlns:a16="http://schemas.microsoft.com/office/drawing/2014/main" id="{4EA4EA66-7E70-4000-A9ED-5AA9AE3E37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4" name="AutoShape 14">
          <a:extLst>
            <a:ext uri="{FF2B5EF4-FFF2-40B4-BE49-F238E27FC236}">
              <a16:creationId xmlns:a16="http://schemas.microsoft.com/office/drawing/2014/main" id="{BAD9ADD6-FE29-496C-95AE-90A723B19E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5" name="AutoShape 12">
          <a:extLst>
            <a:ext uri="{FF2B5EF4-FFF2-40B4-BE49-F238E27FC236}">
              <a16:creationId xmlns:a16="http://schemas.microsoft.com/office/drawing/2014/main" id="{21815331-BC1F-4912-B9A8-A3CD2A9421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6" name="AutoShape 10">
          <a:extLst>
            <a:ext uri="{FF2B5EF4-FFF2-40B4-BE49-F238E27FC236}">
              <a16:creationId xmlns:a16="http://schemas.microsoft.com/office/drawing/2014/main" id="{EC9D0173-52CA-41B0-8BD2-1F67930506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7" name="AutoShape 8">
          <a:extLst>
            <a:ext uri="{FF2B5EF4-FFF2-40B4-BE49-F238E27FC236}">
              <a16:creationId xmlns:a16="http://schemas.microsoft.com/office/drawing/2014/main" id="{5A0A3C80-AC97-4B64-89CC-509022F3A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8" name="AutoShape 6">
          <a:extLst>
            <a:ext uri="{FF2B5EF4-FFF2-40B4-BE49-F238E27FC236}">
              <a16:creationId xmlns:a16="http://schemas.microsoft.com/office/drawing/2014/main" id="{4ECC1231-6039-4110-B4E6-A590275070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79" name="AutoShape 4">
          <a:extLst>
            <a:ext uri="{FF2B5EF4-FFF2-40B4-BE49-F238E27FC236}">
              <a16:creationId xmlns:a16="http://schemas.microsoft.com/office/drawing/2014/main" id="{70464AA9-D1A9-4F18-A932-388AAA8E9B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66EDA8F0-630B-4AED-BE75-1A3CB2FC75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1" name="AutoShape 18">
          <a:extLst>
            <a:ext uri="{FF2B5EF4-FFF2-40B4-BE49-F238E27FC236}">
              <a16:creationId xmlns:a16="http://schemas.microsoft.com/office/drawing/2014/main" id="{D1469607-B798-4E9D-9555-C95D4D71A1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2" name="AutoShape 16">
          <a:extLst>
            <a:ext uri="{FF2B5EF4-FFF2-40B4-BE49-F238E27FC236}">
              <a16:creationId xmlns:a16="http://schemas.microsoft.com/office/drawing/2014/main" id="{BCFFBFFA-9135-4EEF-8DCF-E59F249FDB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3" name="AutoShape 14">
          <a:extLst>
            <a:ext uri="{FF2B5EF4-FFF2-40B4-BE49-F238E27FC236}">
              <a16:creationId xmlns:a16="http://schemas.microsoft.com/office/drawing/2014/main" id="{0D3BB4E5-8D79-4778-AD43-7A9195CC6C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4" name="AutoShape 12">
          <a:extLst>
            <a:ext uri="{FF2B5EF4-FFF2-40B4-BE49-F238E27FC236}">
              <a16:creationId xmlns:a16="http://schemas.microsoft.com/office/drawing/2014/main" id="{6FB6B209-2F2D-4360-8814-52F2B94E38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5" name="AutoShape 10">
          <a:extLst>
            <a:ext uri="{FF2B5EF4-FFF2-40B4-BE49-F238E27FC236}">
              <a16:creationId xmlns:a16="http://schemas.microsoft.com/office/drawing/2014/main" id="{AAA97372-BCA5-4133-BE29-FA7F8B3325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6" name="AutoShape 8">
          <a:extLst>
            <a:ext uri="{FF2B5EF4-FFF2-40B4-BE49-F238E27FC236}">
              <a16:creationId xmlns:a16="http://schemas.microsoft.com/office/drawing/2014/main" id="{4CBAFDF9-B483-4C77-A91A-E2D965240E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7" name="AutoShape 6">
          <a:extLst>
            <a:ext uri="{FF2B5EF4-FFF2-40B4-BE49-F238E27FC236}">
              <a16:creationId xmlns:a16="http://schemas.microsoft.com/office/drawing/2014/main" id="{FA141B73-4AF0-436A-9EB1-CFCBBB5D9F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8" name="AutoShape 4">
          <a:extLst>
            <a:ext uri="{FF2B5EF4-FFF2-40B4-BE49-F238E27FC236}">
              <a16:creationId xmlns:a16="http://schemas.microsoft.com/office/drawing/2014/main" id="{2F27A3D3-B2B0-473C-ABD7-9D7237E80C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1B290409-09C9-4CC8-A08A-AC91301F2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2" name="AutoShape 18">
          <a:extLst>
            <a:ext uri="{FF2B5EF4-FFF2-40B4-BE49-F238E27FC236}">
              <a16:creationId xmlns:a16="http://schemas.microsoft.com/office/drawing/2014/main" id="{9585B2FD-2AC4-4A6B-811B-90DF4CE244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3" name="AutoShape 16">
          <a:extLst>
            <a:ext uri="{FF2B5EF4-FFF2-40B4-BE49-F238E27FC236}">
              <a16:creationId xmlns:a16="http://schemas.microsoft.com/office/drawing/2014/main" id="{3BD0D379-EC6D-4FE6-84BB-EE572005F5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4" name="AutoShape 14">
          <a:extLst>
            <a:ext uri="{FF2B5EF4-FFF2-40B4-BE49-F238E27FC236}">
              <a16:creationId xmlns:a16="http://schemas.microsoft.com/office/drawing/2014/main" id="{9CBAA692-3A16-436B-863B-558CF4C2B2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5" name="AutoShape 12">
          <a:extLst>
            <a:ext uri="{FF2B5EF4-FFF2-40B4-BE49-F238E27FC236}">
              <a16:creationId xmlns:a16="http://schemas.microsoft.com/office/drawing/2014/main" id="{CFA83A6C-9CA0-4482-BE63-B39FB6F63C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6" name="AutoShape 10">
          <a:extLst>
            <a:ext uri="{FF2B5EF4-FFF2-40B4-BE49-F238E27FC236}">
              <a16:creationId xmlns:a16="http://schemas.microsoft.com/office/drawing/2014/main" id="{CEAC30AB-F5CF-4552-8080-485FE86486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7" name="AutoShape 8">
          <a:extLst>
            <a:ext uri="{FF2B5EF4-FFF2-40B4-BE49-F238E27FC236}">
              <a16:creationId xmlns:a16="http://schemas.microsoft.com/office/drawing/2014/main" id="{77D1B838-52AC-498B-85E2-4C3A2CDCCB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6D64D841-D28D-4ACB-BEAC-7E0C6F4EC0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8775D6D7-C859-4833-B1EC-5FAD44BDB1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D7E6FFA-17A6-4010-825F-C49C21386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id="{B89A8995-A6F8-4568-96D2-9D23D161AC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2" name="AutoShape 16">
          <a:extLst>
            <a:ext uri="{FF2B5EF4-FFF2-40B4-BE49-F238E27FC236}">
              <a16:creationId xmlns:a16="http://schemas.microsoft.com/office/drawing/2014/main" id="{F3E11CE9-7D49-42A5-ACB2-0D847B907C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3" name="AutoShape 14">
          <a:extLst>
            <a:ext uri="{FF2B5EF4-FFF2-40B4-BE49-F238E27FC236}">
              <a16:creationId xmlns:a16="http://schemas.microsoft.com/office/drawing/2014/main" id="{DE6EE9F6-D473-48B7-8161-D72BCA09B5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E5102E8F-5D9E-4A54-8AC4-3DDA151284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5" name="AutoShape 10">
          <a:extLst>
            <a:ext uri="{FF2B5EF4-FFF2-40B4-BE49-F238E27FC236}">
              <a16:creationId xmlns:a16="http://schemas.microsoft.com/office/drawing/2014/main" id="{060E8A1A-1EAF-4936-8525-7689587DCE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6" name="AutoShape 8">
          <a:extLst>
            <a:ext uri="{FF2B5EF4-FFF2-40B4-BE49-F238E27FC236}">
              <a16:creationId xmlns:a16="http://schemas.microsoft.com/office/drawing/2014/main" id="{501BED37-B452-4500-8158-DE417CE794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005BEC9F-5091-4D7B-A99D-437D345BAB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B41B9328-C222-4FF9-AECB-2C2CCD2720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7A5D980-4A7C-44EE-9376-FE191E61E8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0" name="AutoShape 18">
          <a:extLst>
            <a:ext uri="{FF2B5EF4-FFF2-40B4-BE49-F238E27FC236}">
              <a16:creationId xmlns:a16="http://schemas.microsoft.com/office/drawing/2014/main" id="{A13CC5C6-6A06-4993-AB62-156730FAF1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1" name="AutoShape 16">
          <a:extLst>
            <a:ext uri="{FF2B5EF4-FFF2-40B4-BE49-F238E27FC236}">
              <a16:creationId xmlns:a16="http://schemas.microsoft.com/office/drawing/2014/main" id="{CBE459DA-224F-4D54-96AC-C6758C6A73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2" name="AutoShape 14">
          <a:extLst>
            <a:ext uri="{FF2B5EF4-FFF2-40B4-BE49-F238E27FC236}">
              <a16:creationId xmlns:a16="http://schemas.microsoft.com/office/drawing/2014/main" id="{C4B05A6A-A173-4D08-B3D2-6D923D29B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3" name="AutoShape 12">
          <a:extLst>
            <a:ext uri="{FF2B5EF4-FFF2-40B4-BE49-F238E27FC236}">
              <a16:creationId xmlns:a16="http://schemas.microsoft.com/office/drawing/2014/main" id="{7AA45627-8EB3-444E-8BE2-9A416F7CF1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4" name="AutoShape 10">
          <a:extLst>
            <a:ext uri="{FF2B5EF4-FFF2-40B4-BE49-F238E27FC236}">
              <a16:creationId xmlns:a16="http://schemas.microsoft.com/office/drawing/2014/main" id="{A40EA8F7-1B6F-4F58-951C-5B8A28932A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5" name="AutoShape 8">
          <a:extLst>
            <a:ext uri="{FF2B5EF4-FFF2-40B4-BE49-F238E27FC236}">
              <a16:creationId xmlns:a16="http://schemas.microsoft.com/office/drawing/2014/main" id="{277189BD-716B-4E0A-AB38-4284C4F5B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6" name="AutoShape 6">
          <a:extLst>
            <a:ext uri="{FF2B5EF4-FFF2-40B4-BE49-F238E27FC236}">
              <a16:creationId xmlns:a16="http://schemas.microsoft.com/office/drawing/2014/main" id="{8CDC1B7F-6C34-45A8-811E-3EB40F04CE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6D74B8F0-37E2-4BDF-9A91-A9421B0B03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A0A20B6-5414-495F-8863-A66ADC22F4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9" name="AutoShape 18">
          <a:extLst>
            <a:ext uri="{FF2B5EF4-FFF2-40B4-BE49-F238E27FC236}">
              <a16:creationId xmlns:a16="http://schemas.microsoft.com/office/drawing/2014/main" id="{DCCB9A25-5A4F-400D-ABC8-31A08062C8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0" name="AutoShape 16">
          <a:extLst>
            <a:ext uri="{FF2B5EF4-FFF2-40B4-BE49-F238E27FC236}">
              <a16:creationId xmlns:a16="http://schemas.microsoft.com/office/drawing/2014/main" id="{D16B6936-3644-498F-94A8-8D229D523A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1" name="AutoShape 14">
          <a:extLst>
            <a:ext uri="{FF2B5EF4-FFF2-40B4-BE49-F238E27FC236}">
              <a16:creationId xmlns:a16="http://schemas.microsoft.com/office/drawing/2014/main" id="{B3F7BEED-BAE5-4DCB-8AE5-F0669A59CB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2" name="AutoShape 12">
          <a:extLst>
            <a:ext uri="{FF2B5EF4-FFF2-40B4-BE49-F238E27FC236}">
              <a16:creationId xmlns:a16="http://schemas.microsoft.com/office/drawing/2014/main" id="{B35D853E-1591-43E0-AB07-0F2D760592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3" name="AutoShape 10">
          <a:extLst>
            <a:ext uri="{FF2B5EF4-FFF2-40B4-BE49-F238E27FC236}">
              <a16:creationId xmlns:a16="http://schemas.microsoft.com/office/drawing/2014/main" id="{C7A026DA-F80A-400E-93F1-038D350BF6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0" name="AutoShape 8">
          <a:extLst>
            <a:ext uri="{FF2B5EF4-FFF2-40B4-BE49-F238E27FC236}">
              <a16:creationId xmlns:a16="http://schemas.microsoft.com/office/drawing/2014/main" id="{023FA1EC-5D54-4E67-8D3C-D717C5BF7C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1" name="AutoShape 6">
          <a:extLst>
            <a:ext uri="{FF2B5EF4-FFF2-40B4-BE49-F238E27FC236}">
              <a16:creationId xmlns:a16="http://schemas.microsoft.com/office/drawing/2014/main" id="{8200FB83-D53F-4FA0-882C-B0116AA8B4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2" name="AutoShape 4">
          <a:extLst>
            <a:ext uri="{FF2B5EF4-FFF2-40B4-BE49-F238E27FC236}">
              <a16:creationId xmlns:a16="http://schemas.microsoft.com/office/drawing/2014/main" id="{95B66DF4-1B8E-4111-B669-93F0B658C6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A12A133B-AAC2-4CDB-B2F5-F7BF5E3F5A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4" name="AutoShape 18">
          <a:extLst>
            <a:ext uri="{FF2B5EF4-FFF2-40B4-BE49-F238E27FC236}">
              <a16:creationId xmlns:a16="http://schemas.microsoft.com/office/drawing/2014/main" id="{9B9969C6-DA49-4559-A6FF-F9D6904B34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5" name="AutoShape 16">
          <a:extLst>
            <a:ext uri="{FF2B5EF4-FFF2-40B4-BE49-F238E27FC236}">
              <a16:creationId xmlns:a16="http://schemas.microsoft.com/office/drawing/2014/main" id="{E64D3EFE-D5E6-4002-B065-B66FD55642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6" name="AutoShape 14">
          <a:extLst>
            <a:ext uri="{FF2B5EF4-FFF2-40B4-BE49-F238E27FC236}">
              <a16:creationId xmlns:a16="http://schemas.microsoft.com/office/drawing/2014/main" id="{8F824B25-30ED-45DA-816D-F1D6633D68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7" name="AutoShape 12">
          <a:extLst>
            <a:ext uri="{FF2B5EF4-FFF2-40B4-BE49-F238E27FC236}">
              <a16:creationId xmlns:a16="http://schemas.microsoft.com/office/drawing/2014/main" id="{D5AE47C9-DEA3-4EA6-9CF6-540D35B0F0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8" name="AutoShape 10">
          <a:extLst>
            <a:ext uri="{FF2B5EF4-FFF2-40B4-BE49-F238E27FC236}">
              <a16:creationId xmlns:a16="http://schemas.microsoft.com/office/drawing/2014/main" id="{5313E3F6-EB3D-4AE8-A0B6-B09C02A882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99" name="AutoShape 8">
          <a:extLst>
            <a:ext uri="{FF2B5EF4-FFF2-40B4-BE49-F238E27FC236}">
              <a16:creationId xmlns:a16="http://schemas.microsoft.com/office/drawing/2014/main" id="{EDDD79AF-BD2A-4712-83AC-7F8D5E2C7D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00" name="AutoShape 6">
          <a:extLst>
            <a:ext uri="{FF2B5EF4-FFF2-40B4-BE49-F238E27FC236}">
              <a16:creationId xmlns:a16="http://schemas.microsoft.com/office/drawing/2014/main" id="{34D32CD9-58C3-4A0B-B656-4FAB669C30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01" name="AutoShape 4">
          <a:extLst>
            <a:ext uri="{FF2B5EF4-FFF2-40B4-BE49-F238E27FC236}">
              <a16:creationId xmlns:a16="http://schemas.microsoft.com/office/drawing/2014/main" id="{45D08980-85D8-4959-A25A-203D4D10D8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645206A2-76A0-4F93-9674-9741B0DBD8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9ED3A8CE-D16C-4BDA-B9A6-7AD0475100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211CF9F9-594C-4290-8C59-8EA3AA143CE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6ACAB8A4-5213-4BBE-81DA-1A7609C8F0D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D22CCC3E-BA20-4E02-86CC-2668B1471AD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D09DBA0C-8A8B-4E6A-8D91-FFCAA5F26E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D0993362-AC0D-4622-9723-2039E1AB69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91359DB3-EBCE-41D4-AF9F-C3E39300EE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A0020BB4-1443-4B8B-AB8E-0267BBA288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4A49266-7500-44BB-BADA-BD6111D62D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E80B5A-6D6A-45F5-A8F0-E21E89BDDF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465C99A5-0AEF-409E-984D-BD17B923B3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4413133-4B6A-4031-8074-89F8E50E6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3F54D955-AB95-41AB-87F6-12A8BCF321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B2FA38CF-E7AC-4180-B8CA-8D909CB0AF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62C0F448-A6D5-4611-A936-68648B8A01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28CC7980-D232-426B-BF8F-F308CE0A7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6CFB8334-5F2E-4091-A829-E649BED118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6C8662C-B5CE-40C1-A52C-FF7D9C0EA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8145410A-0D9F-48D7-979E-F9964C0F7F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5EB5EBF3-6595-436E-813B-44E82453FD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4F782BE7-07EC-437F-8B27-1EB4B1649D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C9D17C6F-A2D3-41FD-B1EE-8CB0F5CEA8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D7DC2338-F182-4687-87B0-8510C3EED6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DDE0B10-5AE8-467F-A9E4-00B79C528D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50FD3CEF-7DD3-4222-AC0A-F539C1AB57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CA648241-CE2D-4454-85D1-5100E3E3E8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168191B2-5E24-4AF1-9BB9-EC05E4B42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18650A1B-9F2A-4B42-B651-3A26D8A234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EBD10752-314F-4400-8D4D-2AB38A599F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4828209-FB66-4911-A2C4-808DD1E053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6E6DA113-EFB3-4E6E-ACD5-E661054353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F392A14F-05DD-4D82-9A5C-A6059DAB15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BBD01E95-9FAB-4F06-B2BA-56C16EDA6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9284E94B-A733-46CB-96C1-44F36108F5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AB61480D-176F-459E-BE5C-69CB288021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2681FFB-85F7-4185-BDD9-BE92EE5DC3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72" name="AutoShape 12">
          <a:extLst>
            <a:ext uri="{FF2B5EF4-FFF2-40B4-BE49-F238E27FC236}">
              <a16:creationId xmlns:a16="http://schemas.microsoft.com/office/drawing/2014/main" id="{51D9243B-005A-402D-8B65-57580A7A1C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73" name="AutoShape 10">
          <a:extLst>
            <a:ext uri="{FF2B5EF4-FFF2-40B4-BE49-F238E27FC236}">
              <a16:creationId xmlns:a16="http://schemas.microsoft.com/office/drawing/2014/main" id="{40DD9EFD-6250-4653-8111-436CFABB36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75" name="AutoShape 8">
          <a:extLst>
            <a:ext uri="{FF2B5EF4-FFF2-40B4-BE49-F238E27FC236}">
              <a16:creationId xmlns:a16="http://schemas.microsoft.com/office/drawing/2014/main" id="{3062B997-3070-4412-BF56-EFEB209D9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77" name="AutoShape 6">
          <a:extLst>
            <a:ext uri="{FF2B5EF4-FFF2-40B4-BE49-F238E27FC236}">
              <a16:creationId xmlns:a16="http://schemas.microsoft.com/office/drawing/2014/main" id="{7DBB8686-8EC1-4691-B2F6-CF0D9E5906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79" name="AutoShape 4">
          <a:extLst>
            <a:ext uri="{FF2B5EF4-FFF2-40B4-BE49-F238E27FC236}">
              <a16:creationId xmlns:a16="http://schemas.microsoft.com/office/drawing/2014/main" id="{BDB32BD5-59A4-4AC0-8AC6-4FE0A32006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4B78C2BA-058D-4BA9-A753-680050E2F0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3" name="AutoShape 12">
          <a:extLst>
            <a:ext uri="{FF2B5EF4-FFF2-40B4-BE49-F238E27FC236}">
              <a16:creationId xmlns:a16="http://schemas.microsoft.com/office/drawing/2014/main" id="{B0D5931B-F16D-4DE5-A65D-6ED7B16C26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5" name="AutoShape 10">
          <a:extLst>
            <a:ext uri="{FF2B5EF4-FFF2-40B4-BE49-F238E27FC236}">
              <a16:creationId xmlns:a16="http://schemas.microsoft.com/office/drawing/2014/main" id="{62BD3A92-9775-4584-944D-66B58FF1E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6" name="AutoShape 8">
          <a:extLst>
            <a:ext uri="{FF2B5EF4-FFF2-40B4-BE49-F238E27FC236}">
              <a16:creationId xmlns:a16="http://schemas.microsoft.com/office/drawing/2014/main" id="{639CC2B1-021E-4A30-A8D7-EB3BB1DFB8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7" name="AutoShape 6">
          <a:extLst>
            <a:ext uri="{FF2B5EF4-FFF2-40B4-BE49-F238E27FC236}">
              <a16:creationId xmlns:a16="http://schemas.microsoft.com/office/drawing/2014/main" id="{6C88E3EB-53D3-46F7-9608-B72B5F6805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8" name="AutoShape 4">
          <a:extLst>
            <a:ext uri="{FF2B5EF4-FFF2-40B4-BE49-F238E27FC236}">
              <a16:creationId xmlns:a16="http://schemas.microsoft.com/office/drawing/2014/main" id="{67C0762B-7398-4191-A4C1-48A09DECC6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ABB0FE91-8718-4B53-970F-5E1E6D7CA2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2" name="AutoShape 12">
          <a:extLst>
            <a:ext uri="{FF2B5EF4-FFF2-40B4-BE49-F238E27FC236}">
              <a16:creationId xmlns:a16="http://schemas.microsoft.com/office/drawing/2014/main" id="{AAB363A9-9A30-4F60-8792-11622AF8F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3" name="AutoShape 10">
          <a:extLst>
            <a:ext uri="{FF2B5EF4-FFF2-40B4-BE49-F238E27FC236}">
              <a16:creationId xmlns:a16="http://schemas.microsoft.com/office/drawing/2014/main" id="{8EF984D8-F71B-43E7-AFB8-999D337F2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4" name="AutoShape 8">
          <a:extLst>
            <a:ext uri="{FF2B5EF4-FFF2-40B4-BE49-F238E27FC236}">
              <a16:creationId xmlns:a16="http://schemas.microsoft.com/office/drawing/2014/main" id="{297D1329-D87A-4927-9799-0807AE59D3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76684DDD-37C5-46A8-AD6F-FFE259EBE4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AC135F7B-3E07-48CE-B65F-B300D17608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5B7EB50-43A3-4D89-85E9-20B866B508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F283C8CE-828C-4039-BD0F-C57B306189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D28DCAA2-AB05-49B3-AE95-C7FDCE289D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3E26FFE8-9AA0-438F-8E00-C4A9BC967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id="{7697B587-D82D-4889-A1E4-433C739A7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6ACAD4F5-1BA5-4053-AE78-40879ACA3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911BD65-49D4-434C-BA90-A8239EB08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3E4EEDA8-3E72-40E4-8735-E66FB83AE5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5" name="AutoShape 10">
          <a:extLst>
            <a:ext uri="{FF2B5EF4-FFF2-40B4-BE49-F238E27FC236}">
              <a16:creationId xmlns:a16="http://schemas.microsoft.com/office/drawing/2014/main" id="{EA3DA92C-C82E-4351-9DA8-955A0AA26B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6" name="AutoShape 8">
          <a:extLst>
            <a:ext uri="{FF2B5EF4-FFF2-40B4-BE49-F238E27FC236}">
              <a16:creationId xmlns:a16="http://schemas.microsoft.com/office/drawing/2014/main" id="{EEE97C43-94F4-47E5-8B8B-3AFC4377D4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03A4BB85-843D-467D-94A0-D89C53B702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E35E64D7-97E8-4A95-95D3-45CE1F7AA2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AE202DA-F048-4BCB-921E-AF85D1F6DB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0" name="AutoShape 12">
          <a:extLst>
            <a:ext uri="{FF2B5EF4-FFF2-40B4-BE49-F238E27FC236}">
              <a16:creationId xmlns:a16="http://schemas.microsoft.com/office/drawing/2014/main" id="{ADF5A3A8-B93F-4465-9114-4C651B1BD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1" name="AutoShape 10">
          <a:extLst>
            <a:ext uri="{FF2B5EF4-FFF2-40B4-BE49-F238E27FC236}">
              <a16:creationId xmlns:a16="http://schemas.microsoft.com/office/drawing/2014/main" id="{CD2D7483-2670-444B-9D42-893A8AE63B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2" name="AutoShape 8">
          <a:extLst>
            <a:ext uri="{FF2B5EF4-FFF2-40B4-BE49-F238E27FC236}">
              <a16:creationId xmlns:a16="http://schemas.microsoft.com/office/drawing/2014/main" id="{F611085C-6528-4E24-A187-06762A08B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3" name="AutoShape 6">
          <a:extLst>
            <a:ext uri="{FF2B5EF4-FFF2-40B4-BE49-F238E27FC236}">
              <a16:creationId xmlns:a16="http://schemas.microsoft.com/office/drawing/2014/main" id="{4DC4FD89-CE3E-4A10-8029-2425354974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2B68E444-E294-4D8E-B968-4739836D37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C777BC2-8ACE-44DA-9510-5C14C78814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6" name="AutoShape 12">
          <a:extLst>
            <a:ext uri="{FF2B5EF4-FFF2-40B4-BE49-F238E27FC236}">
              <a16:creationId xmlns:a16="http://schemas.microsoft.com/office/drawing/2014/main" id="{7E9182C1-648E-4BDA-82BC-5DB6A1698B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9907297D-C3B0-4B7E-A5D1-E24AD831F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704251AD-799D-4474-83B9-E677B5CA24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C446D448-846F-4558-9A73-5A83E9C187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3403767B-6254-42EC-BBD5-51036B1B31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9AABA7A-CAA5-427A-9E36-814949B9AC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4174FEE1-EF84-4511-8830-F4C664F736A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D216A39D-05AD-42FC-A684-BFF17EF0480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D44FB34B-56B3-48E4-9360-E121A0308E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6D3B3387-2AA9-4633-91DE-44A68BE1B6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3C8C2799-AD87-44D7-BC7C-0FB9F6C3FE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E1338898-95A7-49F0-9594-95A2A87133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3B9A418-A966-4FEE-B360-504DF6E16F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31</xdr:row>
      <xdr:rowOff>63500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C13C148-A482-4C34-894A-4DE01E9C67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1A1E8E5E-5FDF-4A67-B9F6-4BAFCD88F6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876DA98B-3BB5-4FBE-9901-74471DE0B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952A682A-C75A-44E3-9575-85C7C69CF6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7987C2-4EC4-45C5-96D0-EC845B0E9C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BD7FEABC-A300-49AC-AC78-D244849305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D0E55818-7893-4F53-9548-02AC76726B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3A1B4D4E-78FF-4C4E-A830-2550C6690E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24C1282-6DF3-474C-9845-7751FE5012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1173A1BC-5D4B-41F3-9112-8DE1425F65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ED3FE623-BB57-4A4B-A93A-EB59B177BC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CBD4E33F-6C92-495C-9469-E99CE3F370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C07A25-CB70-4642-AE6D-93A6D197A5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422C5EF4-7472-4544-B9D2-180F040EFC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F4D994C-12CF-4624-9660-5A4065D12D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1DCF0A98-33C4-4551-A449-71A5EF0703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700B2D-7978-48EF-AF07-AAFFAF3B3D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3ED2DF7D-3706-451F-8EE1-EDEDFAA40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7EF2A36D-3B43-4CEF-A31F-891002869B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AD04A851-143E-4730-A236-71C01836AE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E61F483-97A1-46BB-A70E-5342382D1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B42A9171-BF06-45A2-B032-B43B6F98FE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536C66C6-2A90-41B2-A5A6-11BA2FEE25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78C85A8-B9F3-4F30-87EE-1EC9E611D5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5F450C1-6E55-4A80-99CC-4E7CAE50C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31</xdr:row>
      <xdr:rowOff>69850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308B53F2-BD9E-4B7E-8E6E-88F5227A3A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31</xdr:row>
      <xdr:rowOff>69850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ADEF08C-E925-45AF-904C-B8CDB02D95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31</xdr:row>
      <xdr:rowOff>69850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7BB7ED01-A78C-4392-8FCB-A7EB9F128A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31</xdr:row>
      <xdr:rowOff>69850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97EF585-A006-479B-B2A9-870D375D1C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4" name="AutoShape 8">
          <a:extLst>
            <a:ext uri="{FF2B5EF4-FFF2-40B4-BE49-F238E27FC236}">
              <a16:creationId xmlns:a16="http://schemas.microsoft.com/office/drawing/2014/main" id="{10BCFF5D-7887-486F-9970-6115B2BA9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4583C292-3450-4739-8660-6985147046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E1CF23BD-0247-4AC6-BC8C-C1143BA626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66423C-FCFE-453F-809A-548CCAAB9B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AC502030-7156-497D-900F-0D00AC614E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54202D40-42D4-45C4-A469-ED4384467E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B9A755CB-C3D2-4796-ABE0-6DF26BCBB9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B5119F8-1659-4DEE-93BA-685A122EA8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2" name="AutoShape 8">
          <a:extLst>
            <a:ext uri="{FF2B5EF4-FFF2-40B4-BE49-F238E27FC236}">
              <a16:creationId xmlns:a16="http://schemas.microsoft.com/office/drawing/2014/main" id="{C9F11017-0F9F-4A46-B8D5-236E779D11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3570930D-A9D7-4525-BE19-62D899735F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45E74722-43D3-4712-8CA7-9AD47D615A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63348E4-A4D3-46EF-8BE6-6842900C32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6" name="AutoShape 8">
          <a:extLst>
            <a:ext uri="{FF2B5EF4-FFF2-40B4-BE49-F238E27FC236}">
              <a16:creationId xmlns:a16="http://schemas.microsoft.com/office/drawing/2014/main" id="{6AC537F3-83B6-4274-B532-C62CA3567B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562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A0B4EEDE-7ACC-425A-AE46-06A3F60515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562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D7E4D002-0FD4-48DD-AF99-1793FDC605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562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31</xdr:row>
      <xdr:rowOff>66675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90C6821-6776-4D15-A1EB-BB9887618C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562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20FA51E1-767F-47EF-BA0A-396D40DFFC3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9C7399F6-F747-4773-8839-DCDEE8AEA32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E87E9F8D-FC0D-4AC4-AA9A-BAC0658F866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5587543D-7B19-45E3-80C5-862AD4E5755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6E599DCD-8E18-427F-B6E3-95F8D2518D9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A40D371B-65FC-4F40-97AA-8B9A07C7E89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618D28-8107-4016-B0F3-A4551735B81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38C979A3-EB5A-4717-9D38-BD89A385F82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32EC9F51-0731-40EF-A47F-4518B582D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3F3B478-9C8A-4F2C-A3C6-8DDB9020C1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E7E4048D-0E70-41D7-BB24-51B2FEEE07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4041D2BB-AAFF-4621-8889-349ED4A1C0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543933F7-C1F9-4048-9934-503D21C5E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AD4495C4-340D-4503-9298-17CB51BE79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67831487-2C53-47E9-9770-C90B0AE3F2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444500</xdr:colOff>
      <xdr:row>30</xdr:row>
      <xdr:rowOff>63500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1976103-9178-47C6-850D-D306E80D8F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BE4E19BC-2645-4D55-BF39-754B2463F5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F9B36C14-2AAE-41A7-9DEF-9E50925BC9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1D879699-9CA9-4900-9E67-905F21851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7A2C2DF6-3FC0-4BA4-9371-53EBCF03EE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CF3D0882-F385-41C8-AAD8-A72FFC0F0C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9BCAA7A1-128B-4CF8-A8AA-5B83B70192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41442184-843B-4ADD-86B5-49E9C031BB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24EAB8C-2B6C-440F-9E51-C1746BF35B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8" name="AutoShape 16">
          <a:extLst>
            <a:ext uri="{FF2B5EF4-FFF2-40B4-BE49-F238E27FC236}">
              <a16:creationId xmlns:a16="http://schemas.microsoft.com/office/drawing/2014/main" id="{F21E6401-4112-47E8-9758-2F67B60E7B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19" name="AutoShape 14">
          <a:extLst>
            <a:ext uri="{FF2B5EF4-FFF2-40B4-BE49-F238E27FC236}">
              <a16:creationId xmlns:a16="http://schemas.microsoft.com/office/drawing/2014/main" id="{D0E7C072-6FC9-4D8C-B029-AFF2F6D84F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1DE4A3A9-0ABD-4F74-9EE2-95E6BC7E1F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3D4E9655-D7F7-4052-8E5B-C90234B6DA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C363159B-E123-4BAA-8218-C8B73191A5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A05D6B7D-CFD4-4364-A4A9-83B3EFDA5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6F18C95E-2A22-4056-ACF5-2D7842A6B1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0A89841-3395-4F8D-BF84-7C668042AF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6" name="AutoShape 16">
          <a:extLst>
            <a:ext uri="{FF2B5EF4-FFF2-40B4-BE49-F238E27FC236}">
              <a16:creationId xmlns:a16="http://schemas.microsoft.com/office/drawing/2014/main" id="{DFA06272-987E-415D-A9D5-02B1D58304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F646615C-3D03-40B5-879B-5C9B972F90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8" name="AutoShape 12">
          <a:extLst>
            <a:ext uri="{FF2B5EF4-FFF2-40B4-BE49-F238E27FC236}">
              <a16:creationId xmlns:a16="http://schemas.microsoft.com/office/drawing/2014/main" id="{5E06FCA2-DCEF-4795-BC3F-D91433AEB2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29" name="AutoShape 10">
          <a:extLst>
            <a:ext uri="{FF2B5EF4-FFF2-40B4-BE49-F238E27FC236}">
              <a16:creationId xmlns:a16="http://schemas.microsoft.com/office/drawing/2014/main" id="{734BC213-CC33-43FB-9445-7D2C0C4E70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2D56EA3C-BECE-43C3-8635-8C14A72BF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B83E48B8-2F0E-424C-A796-290F87D5B7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0" name="AutoShape 4">
          <a:extLst>
            <a:ext uri="{FF2B5EF4-FFF2-40B4-BE49-F238E27FC236}">
              <a16:creationId xmlns:a16="http://schemas.microsoft.com/office/drawing/2014/main" id="{84670835-5E34-4482-A32B-BB0894120C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69FD177D-E3DA-420C-8DB7-F7F090DF34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3" name="AutoShape 16">
          <a:extLst>
            <a:ext uri="{FF2B5EF4-FFF2-40B4-BE49-F238E27FC236}">
              <a16:creationId xmlns:a16="http://schemas.microsoft.com/office/drawing/2014/main" id="{AF465A7E-3DBA-4D65-94A9-3FEFAA23DA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5" name="AutoShape 14">
          <a:extLst>
            <a:ext uri="{FF2B5EF4-FFF2-40B4-BE49-F238E27FC236}">
              <a16:creationId xmlns:a16="http://schemas.microsoft.com/office/drawing/2014/main" id="{6B03A508-C982-4B63-A410-F2F09D4BF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7" name="AutoShape 12">
          <a:extLst>
            <a:ext uri="{FF2B5EF4-FFF2-40B4-BE49-F238E27FC236}">
              <a16:creationId xmlns:a16="http://schemas.microsoft.com/office/drawing/2014/main" id="{651C2AAD-852B-49A5-8447-F44094C040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29" name="AutoShape 10">
          <a:extLst>
            <a:ext uri="{FF2B5EF4-FFF2-40B4-BE49-F238E27FC236}">
              <a16:creationId xmlns:a16="http://schemas.microsoft.com/office/drawing/2014/main" id="{646F6806-2D2A-456A-B2D5-E345709D2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1" name="AutoShape 8">
          <a:extLst>
            <a:ext uri="{FF2B5EF4-FFF2-40B4-BE49-F238E27FC236}">
              <a16:creationId xmlns:a16="http://schemas.microsoft.com/office/drawing/2014/main" id="{879F7407-1D58-4C0C-AAAC-61A5D97790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3" name="AutoShape 6">
          <a:extLst>
            <a:ext uri="{FF2B5EF4-FFF2-40B4-BE49-F238E27FC236}">
              <a16:creationId xmlns:a16="http://schemas.microsoft.com/office/drawing/2014/main" id="{D6DF37CB-530C-4912-9EAE-C127B1F2BB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5" name="AutoShape 4">
          <a:extLst>
            <a:ext uri="{FF2B5EF4-FFF2-40B4-BE49-F238E27FC236}">
              <a16:creationId xmlns:a16="http://schemas.microsoft.com/office/drawing/2014/main" id="{6DDB170A-1904-4A4F-B628-3EC1BE6232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7" name="AutoShape 2">
          <a:extLst>
            <a:ext uri="{FF2B5EF4-FFF2-40B4-BE49-F238E27FC236}">
              <a16:creationId xmlns:a16="http://schemas.microsoft.com/office/drawing/2014/main" id="{3219A7A1-74C0-442B-80C1-C55CFED2CC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8" name="AutoShape 16">
          <a:extLst>
            <a:ext uri="{FF2B5EF4-FFF2-40B4-BE49-F238E27FC236}">
              <a16:creationId xmlns:a16="http://schemas.microsoft.com/office/drawing/2014/main" id="{7842E6B8-C6A1-44A3-91C5-B402D89B3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39" name="AutoShape 14">
          <a:extLst>
            <a:ext uri="{FF2B5EF4-FFF2-40B4-BE49-F238E27FC236}">
              <a16:creationId xmlns:a16="http://schemas.microsoft.com/office/drawing/2014/main" id="{56A04D81-B8D1-4B2C-A6E3-8A1144B675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0" name="AutoShape 12">
          <a:extLst>
            <a:ext uri="{FF2B5EF4-FFF2-40B4-BE49-F238E27FC236}">
              <a16:creationId xmlns:a16="http://schemas.microsoft.com/office/drawing/2014/main" id="{AB74DA9F-A7D3-4B5D-B83C-2FB03D6211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1" name="AutoShape 10">
          <a:extLst>
            <a:ext uri="{FF2B5EF4-FFF2-40B4-BE49-F238E27FC236}">
              <a16:creationId xmlns:a16="http://schemas.microsoft.com/office/drawing/2014/main" id="{0A7342A3-4E01-45FB-8C6D-5FA40AC0A6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2" name="AutoShape 8">
          <a:extLst>
            <a:ext uri="{FF2B5EF4-FFF2-40B4-BE49-F238E27FC236}">
              <a16:creationId xmlns:a16="http://schemas.microsoft.com/office/drawing/2014/main" id="{EEDEF6A7-2DB7-4B90-B3EC-56A1CC1E91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3" name="AutoShape 6">
          <a:extLst>
            <a:ext uri="{FF2B5EF4-FFF2-40B4-BE49-F238E27FC236}">
              <a16:creationId xmlns:a16="http://schemas.microsoft.com/office/drawing/2014/main" id="{A875A4FA-905E-4733-A86C-A2A3D5730C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4" name="AutoShape 4">
          <a:extLst>
            <a:ext uri="{FF2B5EF4-FFF2-40B4-BE49-F238E27FC236}">
              <a16:creationId xmlns:a16="http://schemas.microsoft.com/office/drawing/2014/main" id="{3B620633-FE86-4CF0-8CBD-8B4725399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5" name="AutoShape 2">
          <a:extLst>
            <a:ext uri="{FF2B5EF4-FFF2-40B4-BE49-F238E27FC236}">
              <a16:creationId xmlns:a16="http://schemas.microsoft.com/office/drawing/2014/main" id="{38E38D1F-F61D-4B4B-9CD7-4DD935959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6" name="AutoShape 16">
          <a:extLst>
            <a:ext uri="{FF2B5EF4-FFF2-40B4-BE49-F238E27FC236}">
              <a16:creationId xmlns:a16="http://schemas.microsoft.com/office/drawing/2014/main" id="{6BD52D88-A9F5-47A5-9275-01788F3962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7" name="AutoShape 14">
          <a:extLst>
            <a:ext uri="{FF2B5EF4-FFF2-40B4-BE49-F238E27FC236}">
              <a16:creationId xmlns:a16="http://schemas.microsoft.com/office/drawing/2014/main" id="{92CE5909-17E5-46E6-911D-45A8392CC4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8" name="AutoShape 12">
          <a:extLst>
            <a:ext uri="{FF2B5EF4-FFF2-40B4-BE49-F238E27FC236}">
              <a16:creationId xmlns:a16="http://schemas.microsoft.com/office/drawing/2014/main" id="{64FD7AF6-B06D-4080-B25F-0F7D4C887D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49" name="AutoShape 10">
          <a:extLst>
            <a:ext uri="{FF2B5EF4-FFF2-40B4-BE49-F238E27FC236}">
              <a16:creationId xmlns:a16="http://schemas.microsoft.com/office/drawing/2014/main" id="{EF0D4BD2-B489-4B30-85A6-13C7E65B10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0" name="AutoShape 8">
          <a:extLst>
            <a:ext uri="{FF2B5EF4-FFF2-40B4-BE49-F238E27FC236}">
              <a16:creationId xmlns:a16="http://schemas.microsoft.com/office/drawing/2014/main" id="{6327E045-8B16-45B0-96FD-D9F98E4D8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1" name="AutoShape 6">
          <a:extLst>
            <a:ext uri="{FF2B5EF4-FFF2-40B4-BE49-F238E27FC236}">
              <a16:creationId xmlns:a16="http://schemas.microsoft.com/office/drawing/2014/main" id="{BBC73B1D-67F3-4271-9A91-DE817488EC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2" name="AutoShape 4">
          <a:extLst>
            <a:ext uri="{FF2B5EF4-FFF2-40B4-BE49-F238E27FC236}">
              <a16:creationId xmlns:a16="http://schemas.microsoft.com/office/drawing/2014/main" id="{D05F5593-EE87-4500-AAEF-D3699D797B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3" name="AutoShape 2">
          <a:extLst>
            <a:ext uri="{FF2B5EF4-FFF2-40B4-BE49-F238E27FC236}">
              <a16:creationId xmlns:a16="http://schemas.microsoft.com/office/drawing/2014/main" id="{14037B33-0696-453B-95F1-7BB9FDDE0E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2" name="AutoShape 16">
          <a:extLst>
            <a:ext uri="{FF2B5EF4-FFF2-40B4-BE49-F238E27FC236}">
              <a16:creationId xmlns:a16="http://schemas.microsoft.com/office/drawing/2014/main" id="{3F5B14C0-B2D3-4385-8E0E-656B0CA061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3" name="AutoShape 14">
          <a:extLst>
            <a:ext uri="{FF2B5EF4-FFF2-40B4-BE49-F238E27FC236}">
              <a16:creationId xmlns:a16="http://schemas.microsoft.com/office/drawing/2014/main" id="{3368DBAA-8173-423D-86DD-3D0D606B8F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76B87277-A450-4730-BE33-C958DCF640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5" name="AutoShape 10">
          <a:extLst>
            <a:ext uri="{FF2B5EF4-FFF2-40B4-BE49-F238E27FC236}">
              <a16:creationId xmlns:a16="http://schemas.microsoft.com/office/drawing/2014/main" id="{2DB62C23-696E-45D8-B303-527658AF82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6" name="AutoShape 8">
          <a:extLst>
            <a:ext uri="{FF2B5EF4-FFF2-40B4-BE49-F238E27FC236}">
              <a16:creationId xmlns:a16="http://schemas.microsoft.com/office/drawing/2014/main" id="{046D47FE-4959-4DB9-83B7-6AF6D4F8F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A5D00624-54D3-4A3D-A631-E9EB243543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18B8A64B-0A8C-4716-BDC7-9856583274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450850</xdr:colOff>
      <xdr:row>30</xdr:row>
      <xdr:rowOff>69850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6AFCA16-0D90-46CB-853E-540F782F9F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4" name="AutoShape 16">
          <a:extLst>
            <a:ext uri="{FF2B5EF4-FFF2-40B4-BE49-F238E27FC236}">
              <a16:creationId xmlns:a16="http://schemas.microsoft.com/office/drawing/2014/main" id="{AAC65A26-7130-4F9C-85B6-EC0F11D7F2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5" name="AutoShape 14">
          <a:extLst>
            <a:ext uri="{FF2B5EF4-FFF2-40B4-BE49-F238E27FC236}">
              <a16:creationId xmlns:a16="http://schemas.microsoft.com/office/drawing/2014/main" id="{C2D11750-30A7-43F4-8391-D3CB1A9DE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6" name="AutoShape 12">
          <a:extLst>
            <a:ext uri="{FF2B5EF4-FFF2-40B4-BE49-F238E27FC236}">
              <a16:creationId xmlns:a16="http://schemas.microsoft.com/office/drawing/2014/main" id="{88EA491F-22CA-4F42-8325-BE8A4C0C45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7" name="AutoShape 10">
          <a:extLst>
            <a:ext uri="{FF2B5EF4-FFF2-40B4-BE49-F238E27FC236}">
              <a16:creationId xmlns:a16="http://schemas.microsoft.com/office/drawing/2014/main" id="{742FD05A-E3EC-4D52-AD46-34F9C9518D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8" name="AutoShape 8">
          <a:extLst>
            <a:ext uri="{FF2B5EF4-FFF2-40B4-BE49-F238E27FC236}">
              <a16:creationId xmlns:a16="http://schemas.microsoft.com/office/drawing/2014/main" id="{C9C21AE2-C215-4C1C-8167-B280B77EE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59" name="AutoShape 6">
          <a:extLst>
            <a:ext uri="{FF2B5EF4-FFF2-40B4-BE49-F238E27FC236}">
              <a16:creationId xmlns:a16="http://schemas.microsoft.com/office/drawing/2014/main" id="{019B24CE-2AE2-4C89-9CF8-518A54FCD6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0" name="AutoShape 4">
          <a:extLst>
            <a:ext uri="{FF2B5EF4-FFF2-40B4-BE49-F238E27FC236}">
              <a16:creationId xmlns:a16="http://schemas.microsoft.com/office/drawing/2014/main" id="{8DAEFB53-9CBE-461A-982A-9A57C922F0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1" name="AutoShape 2">
          <a:extLst>
            <a:ext uri="{FF2B5EF4-FFF2-40B4-BE49-F238E27FC236}">
              <a16:creationId xmlns:a16="http://schemas.microsoft.com/office/drawing/2014/main" id="{D079ED81-0BE3-4614-97D5-8B46C972C8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2" name="AutoShape 16">
          <a:extLst>
            <a:ext uri="{FF2B5EF4-FFF2-40B4-BE49-F238E27FC236}">
              <a16:creationId xmlns:a16="http://schemas.microsoft.com/office/drawing/2014/main" id="{A01C5662-E984-46EC-A9B9-1718337EE3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3" name="AutoShape 14">
          <a:extLst>
            <a:ext uri="{FF2B5EF4-FFF2-40B4-BE49-F238E27FC236}">
              <a16:creationId xmlns:a16="http://schemas.microsoft.com/office/drawing/2014/main" id="{0D2ABB33-1590-47C0-99FF-53DE6CDC4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4" name="AutoShape 12">
          <a:extLst>
            <a:ext uri="{FF2B5EF4-FFF2-40B4-BE49-F238E27FC236}">
              <a16:creationId xmlns:a16="http://schemas.microsoft.com/office/drawing/2014/main" id="{E690DDDD-5C4D-4968-B2E1-291283AA7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5" name="AutoShape 10">
          <a:extLst>
            <a:ext uri="{FF2B5EF4-FFF2-40B4-BE49-F238E27FC236}">
              <a16:creationId xmlns:a16="http://schemas.microsoft.com/office/drawing/2014/main" id="{AAC0F205-3DA1-4800-98D4-A7C35BD34D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6" name="AutoShape 8">
          <a:extLst>
            <a:ext uri="{FF2B5EF4-FFF2-40B4-BE49-F238E27FC236}">
              <a16:creationId xmlns:a16="http://schemas.microsoft.com/office/drawing/2014/main" id="{ACC1A101-60D1-4CEF-8095-84EA007C9B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7" name="AutoShape 6">
          <a:extLst>
            <a:ext uri="{FF2B5EF4-FFF2-40B4-BE49-F238E27FC236}">
              <a16:creationId xmlns:a16="http://schemas.microsoft.com/office/drawing/2014/main" id="{B26DB6BB-536A-44AA-A132-B13485F696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8" name="AutoShape 4">
          <a:extLst>
            <a:ext uri="{FF2B5EF4-FFF2-40B4-BE49-F238E27FC236}">
              <a16:creationId xmlns:a16="http://schemas.microsoft.com/office/drawing/2014/main" id="{2762905A-CA3A-4286-BF39-38E99FDB7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69" name="AutoShape 2">
          <a:extLst>
            <a:ext uri="{FF2B5EF4-FFF2-40B4-BE49-F238E27FC236}">
              <a16:creationId xmlns:a16="http://schemas.microsoft.com/office/drawing/2014/main" id="{BB514F4E-452A-4E2E-9B04-B9A6F0360B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0" name="AutoShape 16">
          <a:extLst>
            <a:ext uri="{FF2B5EF4-FFF2-40B4-BE49-F238E27FC236}">
              <a16:creationId xmlns:a16="http://schemas.microsoft.com/office/drawing/2014/main" id="{80498207-B0BA-4AA4-8C35-471800345D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1" name="AutoShape 14">
          <a:extLst>
            <a:ext uri="{FF2B5EF4-FFF2-40B4-BE49-F238E27FC236}">
              <a16:creationId xmlns:a16="http://schemas.microsoft.com/office/drawing/2014/main" id="{F3EA8608-585C-44D1-AFDD-0357A168B0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2" name="AutoShape 12">
          <a:extLst>
            <a:ext uri="{FF2B5EF4-FFF2-40B4-BE49-F238E27FC236}">
              <a16:creationId xmlns:a16="http://schemas.microsoft.com/office/drawing/2014/main" id="{CD188EE0-49D6-4D68-8BB8-D2BF57D2BD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3" name="AutoShape 10">
          <a:extLst>
            <a:ext uri="{FF2B5EF4-FFF2-40B4-BE49-F238E27FC236}">
              <a16:creationId xmlns:a16="http://schemas.microsoft.com/office/drawing/2014/main" id="{7161FF67-BCD6-4E50-93C3-AE233386A4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4" name="AutoShape 8">
          <a:extLst>
            <a:ext uri="{FF2B5EF4-FFF2-40B4-BE49-F238E27FC236}">
              <a16:creationId xmlns:a16="http://schemas.microsoft.com/office/drawing/2014/main" id="{AC498B7F-57D4-4F60-9168-38431E3CE3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5" name="AutoShape 6">
          <a:extLst>
            <a:ext uri="{FF2B5EF4-FFF2-40B4-BE49-F238E27FC236}">
              <a16:creationId xmlns:a16="http://schemas.microsoft.com/office/drawing/2014/main" id="{9A33DF45-930B-42C6-BFCA-E7122F309B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6" name="AutoShape 4">
          <a:extLst>
            <a:ext uri="{FF2B5EF4-FFF2-40B4-BE49-F238E27FC236}">
              <a16:creationId xmlns:a16="http://schemas.microsoft.com/office/drawing/2014/main" id="{06426594-1910-4168-8B21-C276BFB4B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7" name="AutoShape 2">
          <a:extLst>
            <a:ext uri="{FF2B5EF4-FFF2-40B4-BE49-F238E27FC236}">
              <a16:creationId xmlns:a16="http://schemas.microsoft.com/office/drawing/2014/main" id="{792F1D90-F60D-4AC3-8565-470ED36EC2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8" name="AutoShape 16">
          <a:extLst>
            <a:ext uri="{FF2B5EF4-FFF2-40B4-BE49-F238E27FC236}">
              <a16:creationId xmlns:a16="http://schemas.microsoft.com/office/drawing/2014/main" id="{E046CE33-6A50-4E09-8D4B-628B2CEA85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79" name="AutoShape 14">
          <a:extLst>
            <a:ext uri="{FF2B5EF4-FFF2-40B4-BE49-F238E27FC236}">
              <a16:creationId xmlns:a16="http://schemas.microsoft.com/office/drawing/2014/main" id="{096D9E9E-AF2C-4FFC-B512-E55CCE5E1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80" name="AutoShape 12">
          <a:extLst>
            <a:ext uri="{FF2B5EF4-FFF2-40B4-BE49-F238E27FC236}">
              <a16:creationId xmlns:a16="http://schemas.microsoft.com/office/drawing/2014/main" id="{11A0648F-D753-462B-A0F0-536861D77C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81" name="AutoShape 10">
          <a:extLst>
            <a:ext uri="{FF2B5EF4-FFF2-40B4-BE49-F238E27FC236}">
              <a16:creationId xmlns:a16="http://schemas.microsoft.com/office/drawing/2014/main" id="{4360AC50-D72F-4B69-B758-05330FEAC3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82" name="AutoShape 8">
          <a:extLst>
            <a:ext uri="{FF2B5EF4-FFF2-40B4-BE49-F238E27FC236}">
              <a16:creationId xmlns:a16="http://schemas.microsoft.com/office/drawing/2014/main" id="{D2E4B314-7388-425D-AE38-D68BE7AF7B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5183" name="AutoShape 6">
          <a:extLst>
            <a:ext uri="{FF2B5EF4-FFF2-40B4-BE49-F238E27FC236}">
              <a16:creationId xmlns:a16="http://schemas.microsoft.com/office/drawing/2014/main" id="{3E1F1F7C-D350-4922-8885-87271AEBB3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2387C160-09C2-4403-B1B0-F2A942F5C5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66675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A15E437-4A50-46CC-801C-65028A26ED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6762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66" name="_x0000_t202" hidden="1">
          <a:extLst>
            <a:ext uri="{FF2B5EF4-FFF2-40B4-BE49-F238E27FC236}">
              <a16:creationId xmlns:a16="http://schemas.microsoft.com/office/drawing/2014/main" id="{0DD126E4-E967-4426-B850-6AF5C975257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64" name="_x0000_t202" hidden="1">
          <a:extLst>
            <a:ext uri="{FF2B5EF4-FFF2-40B4-BE49-F238E27FC236}">
              <a16:creationId xmlns:a16="http://schemas.microsoft.com/office/drawing/2014/main" id="{DEA4A242-46D4-44D6-A43C-2BC75D32DB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62" name="_x0000_t202" hidden="1">
          <a:extLst>
            <a:ext uri="{FF2B5EF4-FFF2-40B4-BE49-F238E27FC236}">
              <a16:creationId xmlns:a16="http://schemas.microsoft.com/office/drawing/2014/main" id="{1FCF7414-CB83-4C7E-9214-1000206EF4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60" name="_x0000_t202" hidden="1">
          <a:extLst>
            <a:ext uri="{FF2B5EF4-FFF2-40B4-BE49-F238E27FC236}">
              <a16:creationId xmlns:a16="http://schemas.microsoft.com/office/drawing/2014/main" id="{2C785760-AD72-42D5-8FB6-1D3F68CAC71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58" name="_x0000_t202" hidden="1">
          <a:extLst>
            <a:ext uri="{FF2B5EF4-FFF2-40B4-BE49-F238E27FC236}">
              <a16:creationId xmlns:a16="http://schemas.microsoft.com/office/drawing/2014/main" id="{6C22B54F-56DC-4269-98DA-5294A93B558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56" name="_x0000_t202" hidden="1">
          <a:extLst>
            <a:ext uri="{FF2B5EF4-FFF2-40B4-BE49-F238E27FC236}">
              <a16:creationId xmlns:a16="http://schemas.microsoft.com/office/drawing/2014/main" id="{B2127A25-1814-4519-8D8D-B8B07AFCF4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54" name="_x0000_t202" hidden="1">
          <a:extLst>
            <a:ext uri="{FF2B5EF4-FFF2-40B4-BE49-F238E27FC236}">
              <a16:creationId xmlns:a16="http://schemas.microsoft.com/office/drawing/2014/main" id="{41DD8FBF-CE28-4151-A3F4-7150CD7E7D3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52" name="_x0000_t202" hidden="1">
          <a:extLst>
            <a:ext uri="{FF2B5EF4-FFF2-40B4-BE49-F238E27FC236}">
              <a16:creationId xmlns:a16="http://schemas.microsoft.com/office/drawing/2014/main" id="{5DF143F2-AE22-4A99-B427-51DCC6A5128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50" name="_x0000_t202" hidden="1">
          <a:extLst>
            <a:ext uri="{FF2B5EF4-FFF2-40B4-BE49-F238E27FC236}">
              <a16:creationId xmlns:a16="http://schemas.microsoft.com/office/drawing/2014/main" id="{F98CAB01-8CDB-44E0-BB3D-E55EFF4E8A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48" name="_x0000_t202" hidden="1">
          <a:extLst>
            <a:ext uri="{FF2B5EF4-FFF2-40B4-BE49-F238E27FC236}">
              <a16:creationId xmlns:a16="http://schemas.microsoft.com/office/drawing/2014/main" id="{52245F8F-FBDF-46D8-9D7C-E04C75E26B3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146" name="_x0000_t202" hidden="1">
          <a:extLst>
            <a:ext uri="{FF2B5EF4-FFF2-40B4-BE49-F238E27FC236}">
              <a16:creationId xmlns:a16="http://schemas.microsoft.com/office/drawing/2014/main" id="{D948AFB9-650B-499F-896F-17D81F87386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D45911ED-D8F3-436E-AED4-15F0D5F979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2E916D21-88A8-42D2-85BC-7828C2FC0E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6A322566-7E9A-4A43-A2EC-5C67AB20AC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A01ABE8-9DDC-4DA0-B5E2-957126124C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FE099A38-0A07-451E-8B73-E318004C6E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57E1E38A-1CF2-45AD-B31D-F4040821B1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6269CCE0-C6AC-4C08-88B4-76824D8466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557A684E-E859-49BF-AA01-41897AC2D4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3754CDF0-73D1-48F3-AA20-309AF395F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89D4D5D2-31CC-4102-AF70-00538EAF5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406400</xdr:colOff>
      <xdr:row>30</xdr:row>
      <xdr:rowOff>63500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BE752E7-F103-4767-8C0C-73B34B6548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2ED6B28F-4BB7-40F5-868D-BCC3093D72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80E86558-ABD9-4167-BEFE-D6C6D86C8A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4AC7E7F5-9897-4EAB-8FCA-636EAA951E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D229659-53F9-4BD7-859C-A258EC1EA1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891274A1-758A-4E32-B408-D8864A2A25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B019FA16-F70E-4165-84F5-89C8A551B5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id="{571AD7A2-8728-410D-9756-7E48FE4D0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7EB405D6-09E8-49FB-9A38-33B6C04BCF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EF3EF58D-6F60-4BE9-AD71-A3D60590BB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F48995B-1EF1-455F-B678-B98ECC182C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194F8AE-59EF-4E5A-BBD3-BFC04E82D8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62FDB02D-0230-44A5-9159-8E4E8DF0AB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98BFFD12-119B-4E9B-A790-1646CB2C2C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F82A0B82-51AB-40DC-91D9-3FF649B319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7" name="AutoShape 16">
          <a:extLst>
            <a:ext uri="{FF2B5EF4-FFF2-40B4-BE49-F238E27FC236}">
              <a16:creationId xmlns:a16="http://schemas.microsoft.com/office/drawing/2014/main" id="{C5DBCBE5-CB40-4F29-8A94-9F0C02F5AB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DD10309F-AE77-4BE5-B1D4-561E76D91D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73DAEDE2-AB3A-4C6B-BB23-344406135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BB4BE4C3-8EAE-4977-8438-B572153739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2117032C-79D0-4FE7-9187-3FEEFB24AE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44" name="AutoShape 6">
          <a:extLst>
            <a:ext uri="{FF2B5EF4-FFF2-40B4-BE49-F238E27FC236}">
              <a16:creationId xmlns:a16="http://schemas.microsoft.com/office/drawing/2014/main" id="{067D75F6-DA7A-4EC7-9C43-929CA09F11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45" name="AutoShape 4">
          <a:extLst>
            <a:ext uri="{FF2B5EF4-FFF2-40B4-BE49-F238E27FC236}">
              <a16:creationId xmlns:a16="http://schemas.microsoft.com/office/drawing/2014/main" id="{C6E6F480-4F33-4F0C-A72E-7B98F9C50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47" name="AutoShape 2">
          <a:extLst>
            <a:ext uri="{FF2B5EF4-FFF2-40B4-BE49-F238E27FC236}">
              <a16:creationId xmlns:a16="http://schemas.microsoft.com/office/drawing/2014/main" id="{9C40EA62-74E3-45E5-B653-8A90A8894B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49" name="AutoShape 22">
          <a:extLst>
            <a:ext uri="{FF2B5EF4-FFF2-40B4-BE49-F238E27FC236}">
              <a16:creationId xmlns:a16="http://schemas.microsoft.com/office/drawing/2014/main" id="{410D0C16-234B-46E9-AEF9-3060710FE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51" name="AutoShape 20">
          <a:extLst>
            <a:ext uri="{FF2B5EF4-FFF2-40B4-BE49-F238E27FC236}">
              <a16:creationId xmlns:a16="http://schemas.microsoft.com/office/drawing/2014/main" id="{2B363869-C103-4460-87C1-C20E794959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53" name="AutoShape 18">
          <a:extLst>
            <a:ext uri="{FF2B5EF4-FFF2-40B4-BE49-F238E27FC236}">
              <a16:creationId xmlns:a16="http://schemas.microsoft.com/office/drawing/2014/main" id="{F45C8C5F-CF35-4EFC-88EF-239A918628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55" name="AutoShape 16">
          <a:extLst>
            <a:ext uri="{FF2B5EF4-FFF2-40B4-BE49-F238E27FC236}">
              <a16:creationId xmlns:a16="http://schemas.microsoft.com/office/drawing/2014/main" id="{78F104E7-8B89-48AF-9556-A5DBE70F9D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57" name="AutoShape 14">
          <a:extLst>
            <a:ext uri="{FF2B5EF4-FFF2-40B4-BE49-F238E27FC236}">
              <a16:creationId xmlns:a16="http://schemas.microsoft.com/office/drawing/2014/main" id="{2552DC59-7212-41EB-AC7A-DF7FFE5B90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59" name="AutoShape 12">
          <a:extLst>
            <a:ext uri="{FF2B5EF4-FFF2-40B4-BE49-F238E27FC236}">
              <a16:creationId xmlns:a16="http://schemas.microsoft.com/office/drawing/2014/main" id="{5F3BE63E-7767-49FD-857C-1DF42AC0EC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1" name="AutoShape 10">
          <a:extLst>
            <a:ext uri="{FF2B5EF4-FFF2-40B4-BE49-F238E27FC236}">
              <a16:creationId xmlns:a16="http://schemas.microsoft.com/office/drawing/2014/main" id="{7C902D7F-C188-4083-9F9E-0A990DC15F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3" name="AutoShape 8">
          <a:extLst>
            <a:ext uri="{FF2B5EF4-FFF2-40B4-BE49-F238E27FC236}">
              <a16:creationId xmlns:a16="http://schemas.microsoft.com/office/drawing/2014/main" id="{BC08E3C2-4F16-4BC6-B8B7-76BB57AFD9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5" name="AutoShape 6">
          <a:extLst>
            <a:ext uri="{FF2B5EF4-FFF2-40B4-BE49-F238E27FC236}">
              <a16:creationId xmlns:a16="http://schemas.microsoft.com/office/drawing/2014/main" id="{15080949-9E07-4F3B-92B2-2E04D3AE3B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7" name="AutoShape 4">
          <a:extLst>
            <a:ext uri="{FF2B5EF4-FFF2-40B4-BE49-F238E27FC236}">
              <a16:creationId xmlns:a16="http://schemas.microsoft.com/office/drawing/2014/main" id="{23E20AE3-5A11-40F9-B052-EB41C465A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8" name="AutoShape 2">
          <a:extLst>
            <a:ext uri="{FF2B5EF4-FFF2-40B4-BE49-F238E27FC236}">
              <a16:creationId xmlns:a16="http://schemas.microsoft.com/office/drawing/2014/main" id="{72155236-C660-48D1-840D-D02F4F445C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69" name="AutoShape 22">
          <a:extLst>
            <a:ext uri="{FF2B5EF4-FFF2-40B4-BE49-F238E27FC236}">
              <a16:creationId xmlns:a16="http://schemas.microsoft.com/office/drawing/2014/main" id="{F9D0541F-32E3-4742-9C30-36767A823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0" name="AutoShape 20">
          <a:extLst>
            <a:ext uri="{FF2B5EF4-FFF2-40B4-BE49-F238E27FC236}">
              <a16:creationId xmlns:a16="http://schemas.microsoft.com/office/drawing/2014/main" id="{6C76262F-1DB4-4608-A31E-F393C3D425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1" name="AutoShape 18">
          <a:extLst>
            <a:ext uri="{FF2B5EF4-FFF2-40B4-BE49-F238E27FC236}">
              <a16:creationId xmlns:a16="http://schemas.microsoft.com/office/drawing/2014/main" id="{5232E907-9339-426A-ABC0-62CE6AFFDC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2" name="AutoShape 16">
          <a:extLst>
            <a:ext uri="{FF2B5EF4-FFF2-40B4-BE49-F238E27FC236}">
              <a16:creationId xmlns:a16="http://schemas.microsoft.com/office/drawing/2014/main" id="{CE5B198C-10E2-4C56-9025-845B5C7B93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3" name="AutoShape 14">
          <a:extLst>
            <a:ext uri="{FF2B5EF4-FFF2-40B4-BE49-F238E27FC236}">
              <a16:creationId xmlns:a16="http://schemas.microsoft.com/office/drawing/2014/main" id="{7C493351-07A4-4830-8C7A-A4F4095BDF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4" name="AutoShape 12">
          <a:extLst>
            <a:ext uri="{FF2B5EF4-FFF2-40B4-BE49-F238E27FC236}">
              <a16:creationId xmlns:a16="http://schemas.microsoft.com/office/drawing/2014/main" id="{0D438376-428E-4873-84B8-9D8F2C1D14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5" name="AutoShape 10">
          <a:extLst>
            <a:ext uri="{FF2B5EF4-FFF2-40B4-BE49-F238E27FC236}">
              <a16:creationId xmlns:a16="http://schemas.microsoft.com/office/drawing/2014/main" id="{98609922-7A32-4894-AC4B-A0875F1643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6" name="AutoShape 8">
          <a:extLst>
            <a:ext uri="{FF2B5EF4-FFF2-40B4-BE49-F238E27FC236}">
              <a16:creationId xmlns:a16="http://schemas.microsoft.com/office/drawing/2014/main" id="{BFDE187B-B144-4B0F-B9FD-55F1CDC812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7" name="AutoShape 6">
          <a:extLst>
            <a:ext uri="{FF2B5EF4-FFF2-40B4-BE49-F238E27FC236}">
              <a16:creationId xmlns:a16="http://schemas.microsoft.com/office/drawing/2014/main" id="{9EB2FB1D-8D6D-446B-BDB5-7B4C3B90E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8" name="AutoShape 4">
          <a:extLst>
            <a:ext uri="{FF2B5EF4-FFF2-40B4-BE49-F238E27FC236}">
              <a16:creationId xmlns:a16="http://schemas.microsoft.com/office/drawing/2014/main" id="{E95AC270-5567-4963-A025-96D30962EB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79" name="AutoShape 2">
          <a:extLst>
            <a:ext uri="{FF2B5EF4-FFF2-40B4-BE49-F238E27FC236}">
              <a16:creationId xmlns:a16="http://schemas.microsoft.com/office/drawing/2014/main" id="{E44D8813-A40A-42A6-B419-969D5236F5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0" name="AutoShape 22">
          <a:extLst>
            <a:ext uri="{FF2B5EF4-FFF2-40B4-BE49-F238E27FC236}">
              <a16:creationId xmlns:a16="http://schemas.microsoft.com/office/drawing/2014/main" id="{589C4AB1-7C64-499C-BB7A-8A1D164E34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1" name="AutoShape 20">
          <a:extLst>
            <a:ext uri="{FF2B5EF4-FFF2-40B4-BE49-F238E27FC236}">
              <a16:creationId xmlns:a16="http://schemas.microsoft.com/office/drawing/2014/main" id="{2633465D-693E-4EC8-9330-9596CF891F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2" name="AutoShape 18">
          <a:extLst>
            <a:ext uri="{FF2B5EF4-FFF2-40B4-BE49-F238E27FC236}">
              <a16:creationId xmlns:a16="http://schemas.microsoft.com/office/drawing/2014/main" id="{23181FEE-14DD-452D-85AF-15A565BC55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3" name="AutoShape 16">
          <a:extLst>
            <a:ext uri="{FF2B5EF4-FFF2-40B4-BE49-F238E27FC236}">
              <a16:creationId xmlns:a16="http://schemas.microsoft.com/office/drawing/2014/main" id="{822E5BEA-35B1-4878-AAF6-6A6B09885F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4" name="AutoShape 14">
          <a:extLst>
            <a:ext uri="{FF2B5EF4-FFF2-40B4-BE49-F238E27FC236}">
              <a16:creationId xmlns:a16="http://schemas.microsoft.com/office/drawing/2014/main" id="{40911400-4132-4ADD-B024-24AA96919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5" name="AutoShape 12">
          <a:extLst>
            <a:ext uri="{FF2B5EF4-FFF2-40B4-BE49-F238E27FC236}">
              <a16:creationId xmlns:a16="http://schemas.microsoft.com/office/drawing/2014/main" id="{FD3F7854-8DBC-4DD8-8A56-F68AC1FE43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6" name="AutoShape 10">
          <a:extLst>
            <a:ext uri="{FF2B5EF4-FFF2-40B4-BE49-F238E27FC236}">
              <a16:creationId xmlns:a16="http://schemas.microsoft.com/office/drawing/2014/main" id="{5C7EDC14-9523-4F47-AE27-2549B19178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7" name="AutoShape 8">
          <a:extLst>
            <a:ext uri="{FF2B5EF4-FFF2-40B4-BE49-F238E27FC236}">
              <a16:creationId xmlns:a16="http://schemas.microsoft.com/office/drawing/2014/main" id="{68DB0598-FAED-4A9A-A43E-64F737F6FA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8" name="AutoShape 6">
          <a:extLst>
            <a:ext uri="{FF2B5EF4-FFF2-40B4-BE49-F238E27FC236}">
              <a16:creationId xmlns:a16="http://schemas.microsoft.com/office/drawing/2014/main" id="{7465964B-4B38-4CC0-8943-1B107814C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89" name="AutoShape 4">
          <a:extLst>
            <a:ext uri="{FF2B5EF4-FFF2-40B4-BE49-F238E27FC236}">
              <a16:creationId xmlns:a16="http://schemas.microsoft.com/office/drawing/2014/main" id="{6B65DD92-570F-49E7-BB81-83BC7DEE09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0" name="AutoShape 2">
          <a:extLst>
            <a:ext uri="{FF2B5EF4-FFF2-40B4-BE49-F238E27FC236}">
              <a16:creationId xmlns:a16="http://schemas.microsoft.com/office/drawing/2014/main" id="{B18FA844-BA20-43BE-BCE8-AA552C8B9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1" name="AutoShape 22">
          <a:extLst>
            <a:ext uri="{FF2B5EF4-FFF2-40B4-BE49-F238E27FC236}">
              <a16:creationId xmlns:a16="http://schemas.microsoft.com/office/drawing/2014/main" id="{B5EA2369-7823-4D3A-878D-7749DA0DFB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2" name="AutoShape 20">
          <a:extLst>
            <a:ext uri="{FF2B5EF4-FFF2-40B4-BE49-F238E27FC236}">
              <a16:creationId xmlns:a16="http://schemas.microsoft.com/office/drawing/2014/main" id="{71E64056-DFA6-4ADC-91D0-106C0640B5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3" name="AutoShape 18">
          <a:extLst>
            <a:ext uri="{FF2B5EF4-FFF2-40B4-BE49-F238E27FC236}">
              <a16:creationId xmlns:a16="http://schemas.microsoft.com/office/drawing/2014/main" id="{65FABE22-91DA-4402-BBEE-5B1A9F381A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4" name="AutoShape 16">
          <a:extLst>
            <a:ext uri="{FF2B5EF4-FFF2-40B4-BE49-F238E27FC236}">
              <a16:creationId xmlns:a16="http://schemas.microsoft.com/office/drawing/2014/main" id="{FBC54A27-53B2-48CF-8F81-957CC5CE53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5" name="AutoShape 14">
          <a:extLst>
            <a:ext uri="{FF2B5EF4-FFF2-40B4-BE49-F238E27FC236}">
              <a16:creationId xmlns:a16="http://schemas.microsoft.com/office/drawing/2014/main" id="{08438B0E-1202-486F-A257-A9B75E86D0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6" name="AutoShape 12">
          <a:extLst>
            <a:ext uri="{FF2B5EF4-FFF2-40B4-BE49-F238E27FC236}">
              <a16:creationId xmlns:a16="http://schemas.microsoft.com/office/drawing/2014/main" id="{7578DD72-5E94-4630-A363-CE53B1A9F0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7" name="AutoShape 10">
          <a:extLst>
            <a:ext uri="{FF2B5EF4-FFF2-40B4-BE49-F238E27FC236}">
              <a16:creationId xmlns:a16="http://schemas.microsoft.com/office/drawing/2014/main" id="{6B37FF63-C50E-4A9B-90CB-81110ECD65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8" name="AutoShape 8">
          <a:extLst>
            <a:ext uri="{FF2B5EF4-FFF2-40B4-BE49-F238E27FC236}">
              <a16:creationId xmlns:a16="http://schemas.microsoft.com/office/drawing/2014/main" id="{9C221915-59BE-46E8-874B-D59227F93C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99" name="AutoShape 6">
          <a:extLst>
            <a:ext uri="{FF2B5EF4-FFF2-40B4-BE49-F238E27FC236}">
              <a16:creationId xmlns:a16="http://schemas.microsoft.com/office/drawing/2014/main" id="{58A79981-DCAF-49C8-9E8B-0B09BF0944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0" name="AutoShape 4">
          <a:extLst>
            <a:ext uri="{FF2B5EF4-FFF2-40B4-BE49-F238E27FC236}">
              <a16:creationId xmlns:a16="http://schemas.microsoft.com/office/drawing/2014/main" id="{A96D3AE0-4DA4-4728-A311-8A028F1476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1" name="AutoShape 2">
          <a:extLst>
            <a:ext uri="{FF2B5EF4-FFF2-40B4-BE49-F238E27FC236}">
              <a16:creationId xmlns:a16="http://schemas.microsoft.com/office/drawing/2014/main" id="{082F1A04-2D03-421F-874E-FE74298124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id="{727976A1-B219-433A-9CD0-1F8F18DC5F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3" name="AutoShape 20">
          <a:extLst>
            <a:ext uri="{FF2B5EF4-FFF2-40B4-BE49-F238E27FC236}">
              <a16:creationId xmlns:a16="http://schemas.microsoft.com/office/drawing/2014/main" id="{90EE6D92-20E9-4E16-A761-32AD9564FE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id="{7B7F4A25-0BDC-4244-AFA6-A32AC3B56D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5" name="AutoShape 16">
          <a:extLst>
            <a:ext uri="{FF2B5EF4-FFF2-40B4-BE49-F238E27FC236}">
              <a16:creationId xmlns:a16="http://schemas.microsoft.com/office/drawing/2014/main" id="{989A1629-45AE-4911-8187-83423A997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6" name="AutoShape 14">
          <a:extLst>
            <a:ext uri="{FF2B5EF4-FFF2-40B4-BE49-F238E27FC236}">
              <a16:creationId xmlns:a16="http://schemas.microsoft.com/office/drawing/2014/main" id="{1F60A026-B9CB-4708-A489-17803C2623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7" name="AutoShape 12">
          <a:extLst>
            <a:ext uri="{FF2B5EF4-FFF2-40B4-BE49-F238E27FC236}">
              <a16:creationId xmlns:a16="http://schemas.microsoft.com/office/drawing/2014/main" id="{B70704C8-FC69-46B7-B881-6BFA153A89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8" name="AutoShape 10">
          <a:extLst>
            <a:ext uri="{FF2B5EF4-FFF2-40B4-BE49-F238E27FC236}">
              <a16:creationId xmlns:a16="http://schemas.microsoft.com/office/drawing/2014/main" id="{EF6D704E-B4EE-4CC9-BFC4-40287125A1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39" name="AutoShape 8">
          <a:extLst>
            <a:ext uri="{FF2B5EF4-FFF2-40B4-BE49-F238E27FC236}">
              <a16:creationId xmlns:a16="http://schemas.microsoft.com/office/drawing/2014/main" id="{6D192FEA-006B-48F5-98BF-BAE846C71F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31B4CB50-FC32-441A-A6B4-141DFF828C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2FFB3878-B63C-4096-9D87-082954C40E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412750</xdr:colOff>
      <xdr:row>30</xdr:row>
      <xdr:rowOff>69850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01BA8F9-DA09-4AF0-B1DE-2AD4FF495A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3" name="AutoShape 22">
          <a:extLst>
            <a:ext uri="{FF2B5EF4-FFF2-40B4-BE49-F238E27FC236}">
              <a16:creationId xmlns:a16="http://schemas.microsoft.com/office/drawing/2014/main" id="{44E66E72-1B35-4B85-9A67-65068A0CA9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4" name="AutoShape 20">
          <a:extLst>
            <a:ext uri="{FF2B5EF4-FFF2-40B4-BE49-F238E27FC236}">
              <a16:creationId xmlns:a16="http://schemas.microsoft.com/office/drawing/2014/main" id="{C9B4B830-950B-4DF6-B082-17645D4D90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5" name="AutoShape 18">
          <a:extLst>
            <a:ext uri="{FF2B5EF4-FFF2-40B4-BE49-F238E27FC236}">
              <a16:creationId xmlns:a16="http://schemas.microsoft.com/office/drawing/2014/main" id="{8531E909-81B7-4D40-903E-074B0548ED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6" name="AutoShape 16">
          <a:extLst>
            <a:ext uri="{FF2B5EF4-FFF2-40B4-BE49-F238E27FC236}">
              <a16:creationId xmlns:a16="http://schemas.microsoft.com/office/drawing/2014/main" id="{E15B1058-9C92-43CF-9F7A-CB1F40EEF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7" name="AutoShape 14">
          <a:extLst>
            <a:ext uri="{FF2B5EF4-FFF2-40B4-BE49-F238E27FC236}">
              <a16:creationId xmlns:a16="http://schemas.microsoft.com/office/drawing/2014/main" id="{07CD191E-3A61-405E-842D-ADD277479A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8" name="AutoShape 12">
          <a:extLst>
            <a:ext uri="{FF2B5EF4-FFF2-40B4-BE49-F238E27FC236}">
              <a16:creationId xmlns:a16="http://schemas.microsoft.com/office/drawing/2014/main" id="{C4FE4929-4786-4FFA-8FB5-6F1FAE38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49" name="AutoShape 10">
          <a:extLst>
            <a:ext uri="{FF2B5EF4-FFF2-40B4-BE49-F238E27FC236}">
              <a16:creationId xmlns:a16="http://schemas.microsoft.com/office/drawing/2014/main" id="{C26AFF3C-6CCE-4C15-9288-55A46E52BE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0" name="AutoShape 8">
          <a:extLst>
            <a:ext uri="{FF2B5EF4-FFF2-40B4-BE49-F238E27FC236}">
              <a16:creationId xmlns:a16="http://schemas.microsoft.com/office/drawing/2014/main" id="{3527E9B3-715A-47DA-9A01-745F339D0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1" name="AutoShape 6">
          <a:extLst>
            <a:ext uri="{FF2B5EF4-FFF2-40B4-BE49-F238E27FC236}">
              <a16:creationId xmlns:a16="http://schemas.microsoft.com/office/drawing/2014/main" id="{CD119A72-7615-4E8D-BB73-CAE7C80DD2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1D75D87E-5E1F-44EC-A761-CF49224F6C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AD96300-78BC-4218-BBE2-BE0EA6E65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4" name="AutoShape 22">
          <a:extLst>
            <a:ext uri="{FF2B5EF4-FFF2-40B4-BE49-F238E27FC236}">
              <a16:creationId xmlns:a16="http://schemas.microsoft.com/office/drawing/2014/main" id="{75A616F5-0DCA-4363-869D-107CAE4696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5" name="AutoShape 20">
          <a:extLst>
            <a:ext uri="{FF2B5EF4-FFF2-40B4-BE49-F238E27FC236}">
              <a16:creationId xmlns:a16="http://schemas.microsoft.com/office/drawing/2014/main" id="{AD0605DF-C999-4F40-8AEA-FCFB839F04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6" name="AutoShape 18">
          <a:extLst>
            <a:ext uri="{FF2B5EF4-FFF2-40B4-BE49-F238E27FC236}">
              <a16:creationId xmlns:a16="http://schemas.microsoft.com/office/drawing/2014/main" id="{7D92FF44-10E7-4E18-A749-730B2F1F8C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id="{4AD147D4-1F28-4A9B-B734-731E28A86D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8" name="AutoShape 14">
          <a:extLst>
            <a:ext uri="{FF2B5EF4-FFF2-40B4-BE49-F238E27FC236}">
              <a16:creationId xmlns:a16="http://schemas.microsoft.com/office/drawing/2014/main" id="{B75AD472-87FA-4E54-A9C7-6C79C43C2A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59" name="AutoShape 12">
          <a:extLst>
            <a:ext uri="{FF2B5EF4-FFF2-40B4-BE49-F238E27FC236}">
              <a16:creationId xmlns:a16="http://schemas.microsoft.com/office/drawing/2014/main" id="{5FC53252-F14C-4C3A-948A-9402B978B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0" name="AutoShape 10">
          <a:extLst>
            <a:ext uri="{FF2B5EF4-FFF2-40B4-BE49-F238E27FC236}">
              <a16:creationId xmlns:a16="http://schemas.microsoft.com/office/drawing/2014/main" id="{98E3AB92-7221-418A-BCE5-B026D38995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1" name="AutoShape 8">
          <a:extLst>
            <a:ext uri="{FF2B5EF4-FFF2-40B4-BE49-F238E27FC236}">
              <a16:creationId xmlns:a16="http://schemas.microsoft.com/office/drawing/2014/main" id="{F7E774B1-C5E3-4417-AA9E-420986C0D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" name="AutoShape 6">
          <a:extLst>
            <a:ext uri="{FF2B5EF4-FFF2-40B4-BE49-F238E27FC236}">
              <a16:creationId xmlns:a16="http://schemas.microsoft.com/office/drawing/2014/main" id="{E11D69A8-AFD5-4D53-9596-1363A2935B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9A24AF4E-78A1-400A-A3FA-D0D53704ED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2" name="AutoShape 2">
          <a:extLst>
            <a:ext uri="{FF2B5EF4-FFF2-40B4-BE49-F238E27FC236}">
              <a16:creationId xmlns:a16="http://schemas.microsoft.com/office/drawing/2014/main" id="{47F7549E-0995-4D8A-8016-45C7CC959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3" name="AutoShape 22">
          <a:extLst>
            <a:ext uri="{FF2B5EF4-FFF2-40B4-BE49-F238E27FC236}">
              <a16:creationId xmlns:a16="http://schemas.microsoft.com/office/drawing/2014/main" id="{7F12F3C7-D7E7-46D8-A317-73D7F3BAF6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4" name="AutoShape 20">
          <a:extLst>
            <a:ext uri="{FF2B5EF4-FFF2-40B4-BE49-F238E27FC236}">
              <a16:creationId xmlns:a16="http://schemas.microsoft.com/office/drawing/2014/main" id="{020C003F-1AEA-4B95-937C-8BEC473B59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5" name="AutoShape 18">
          <a:extLst>
            <a:ext uri="{FF2B5EF4-FFF2-40B4-BE49-F238E27FC236}">
              <a16:creationId xmlns:a16="http://schemas.microsoft.com/office/drawing/2014/main" id="{C7FF56CE-6AA7-4B90-9D2C-56250A33CB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6" name="AutoShape 16">
          <a:extLst>
            <a:ext uri="{FF2B5EF4-FFF2-40B4-BE49-F238E27FC236}">
              <a16:creationId xmlns:a16="http://schemas.microsoft.com/office/drawing/2014/main" id="{36D40FD4-FE58-479B-A301-0DDC708097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7" name="AutoShape 14">
          <a:extLst>
            <a:ext uri="{FF2B5EF4-FFF2-40B4-BE49-F238E27FC236}">
              <a16:creationId xmlns:a16="http://schemas.microsoft.com/office/drawing/2014/main" id="{7B002AC4-FED7-4B39-8FFE-D5BB1BD0D9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8" name="AutoShape 12">
          <a:extLst>
            <a:ext uri="{FF2B5EF4-FFF2-40B4-BE49-F238E27FC236}">
              <a16:creationId xmlns:a16="http://schemas.microsoft.com/office/drawing/2014/main" id="{98EBC44A-CDB8-4FD1-9D5B-50BE85BF6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09" name="AutoShape 10">
          <a:extLst>
            <a:ext uri="{FF2B5EF4-FFF2-40B4-BE49-F238E27FC236}">
              <a16:creationId xmlns:a16="http://schemas.microsoft.com/office/drawing/2014/main" id="{2AA48069-44AA-46B2-8270-0B460B1CC4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0" name="AutoShape 8">
          <a:extLst>
            <a:ext uri="{FF2B5EF4-FFF2-40B4-BE49-F238E27FC236}">
              <a16:creationId xmlns:a16="http://schemas.microsoft.com/office/drawing/2014/main" id="{F50F293F-D4D0-4470-B588-B7D6AF508D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1" name="AutoShape 6">
          <a:extLst>
            <a:ext uri="{FF2B5EF4-FFF2-40B4-BE49-F238E27FC236}">
              <a16:creationId xmlns:a16="http://schemas.microsoft.com/office/drawing/2014/main" id="{4C3B47B6-7851-4369-9B93-6D34DE0378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2" name="AutoShape 4">
          <a:extLst>
            <a:ext uri="{FF2B5EF4-FFF2-40B4-BE49-F238E27FC236}">
              <a16:creationId xmlns:a16="http://schemas.microsoft.com/office/drawing/2014/main" id="{8D6EB587-81FD-4B52-A16D-E7413911B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3" name="AutoShape 2">
          <a:extLst>
            <a:ext uri="{FF2B5EF4-FFF2-40B4-BE49-F238E27FC236}">
              <a16:creationId xmlns:a16="http://schemas.microsoft.com/office/drawing/2014/main" id="{4FCEDC32-392A-4D47-BB57-CE9A2A5FC5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4" name="AutoShape 22">
          <a:extLst>
            <a:ext uri="{FF2B5EF4-FFF2-40B4-BE49-F238E27FC236}">
              <a16:creationId xmlns:a16="http://schemas.microsoft.com/office/drawing/2014/main" id="{93CB147B-35A0-49AE-84B5-884A34E571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5" name="AutoShape 20">
          <a:extLst>
            <a:ext uri="{FF2B5EF4-FFF2-40B4-BE49-F238E27FC236}">
              <a16:creationId xmlns:a16="http://schemas.microsoft.com/office/drawing/2014/main" id="{ADFF2C10-103D-4C81-B988-3EB7B54A1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6" name="AutoShape 18">
          <a:extLst>
            <a:ext uri="{FF2B5EF4-FFF2-40B4-BE49-F238E27FC236}">
              <a16:creationId xmlns:a16="http://schemas.microsoft.com/office/drawing/2014/main" id="{5B6BB0B9-06DC-4585-886B-A827139ACB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7" name="AutoShape 16">
          <a:extLst>
            <a:ext uri="{FF2B5EF4-FFF2-40B4-BE49-F238E27FC236}">
              <a16:creationId xmlns:a16="http://schemas.microsoft.com/office/drawing/2014/main" id="{D2E52073-D99B-4624-ADAB-FBD9031D89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8" name="AutoShape 14">
          <a:extLst>
            <a:ext uri="{FF2B5EF4-FFF2-40B4-BE49-F238E27FC236}">
              <a16:creationId xmlns:a16="http://schemas.microsoft.com/office/drawing/2014/main" id="{D92E1D1A-C5A1-44CE-A2BA-CF9D57F7FA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19" name="AutoShape 12">
          <a:extLst>
            <a:ext uri="{FF2B5EF4-FFF2-40B4-BE49-F238E27FC236}">
              <a16:creationId xmlns:a16="http://schemas.microsoft.com/office/drawing/2014/main" id="{EC540544-9C6E-469C-ABA3-43D1FCF645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20" name="AutoShape 10">
          <a:extLst>
            <a:ext uri="{FF2B5EF4-FFF2-40B4-BE49-F238E27FC236}">
              <a16:creationId xmlns:a16="http://schemas.microsoft.com/office/drawing/2014/main" id="{B30B3F35-B0D1-43E7-9549-0866F04F8C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21" name="AutoShape 8">
          <a:extLst>
            <a:ext uri="{FF2B5EF4-FFF2-40B4-BE49-F238E27FC236}">
              <a16:creationId xmlns:a16="http://schemas.microsoft.com/office/drawing/2014/main" id="{D4467666-8F8F-44BF-8B63-D748F4D87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22" name="AutoShape 6">
          <a:extLst>
            <a:ext uri="{FF2B5EF4-FFF2-40B4-BE49-F238E27FC236}">
              <a16:creationId xmlns:a16="http://schemas.microsoft.com/office/drawing/2014/main" id="{BD46400E-E8A3-4D6E-9BF3-59BEB29C43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23" name="AutoShape 4">
          <a:extLst>
            <a:ext uri="{FF2B5EF4-FFF2-40B4-BE49-F238E27FC236}">
              <a16:creationId xmlns:a16="http://schemas.microsoft.com/office/drawing/2014/main" id="{E213A9CA-6CB0-4C75-8EFC-208392E182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30</xdr:row>
      <xdr:rowOff>66675</xdr:rowOff>
    </xdr:to>
    <xdr:sp macro="" textlink="">
      <xdr:nvSpPr>
        <xdr:cNvPr id="6224" name="AutoShape 2">
          <a:extLst>
            <a:ext uri="{FF2B5EF4-FFF2-40B4-BE49-F238E27FC236}">
              <a16:creationId xmlns:a16="http://schemas.microsoft.com/office/drawing/2014/main" id="{8FBF940A-E055-49EE-8BD6-8DB68AD7A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84" name="_x0000_t202" hidden="1">
          <a:extLst>
            <a:ext uri="{FF2B5EF4-FFF2-40B4-BE49-F238E27FC236}">
              <a16:creationId xmlns:a16="http://schemas.microsoft.com/office/drawing/2014/main" id="{49001F2C-F4B5-4475-B3D1-FD38EA0B90F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82" name="_x0000_t202" hidden="1">
          <a:extLst>
            <a:ext uri="{FF2B5EF4-FFF2-40B4-BE49-F238E27FC236}">
              <a16:creationId xmlns:a16="http://schemas.microsoft.com/office/drawing/2014/main" id="{F2CB35B4-A15E-4437-B8D8-01F035BB042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80" name="_x0000_t202" hidden="1">
          <a:extLst>
            <a:ext uri="{FF2B5EF4-FFF2-40B4-BE49-F238E27FC236}">
              <a16:creationId xmlns:a16="http://schemas.microsoft.com/office/drawing/2014/main" id="{F6C04DB9-1172-4179-A0C5-406DB374A6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78" name="_x0000_t202" hidden="1">
          <a:extLst>
            <a:ext uri="{FF2B5EF4-FFF2-40B4-BE49-F238E27FC236}">
              <a16:creationId xmlns:a16="http://schemas.microsoft.com/office/drawing/2014/main" id="{A66220BF-5152-4529-8334-34795A2541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76" name="_x0000_t202" hidden="1">
          <a:extLst>
            <a:ext uri="{FF2B5EF4-FFF2-40B4-BE49-F238E27FC236}">
              <a16:creationId xmlns:a16="http://schemas.microsoft.com/office/drawing/2014/main" id="{F657A6EC-683D-473E-A790-CB6E90FC21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74" name="_x0000_t202" hidden="1">
          <a:extLst>
            <a:ext uri="{FF2B5EF4-FFF2-40B4-BE49-F238E27FC236}">
              <a16:creationId xmlns:a16="http://schemas.microsoft.com/office/drawing/2014/main" id="{6823AAF9-3DAB-4C8E-BDC7-D12EF903AE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72" name="_x0000_t202" hidden="1">
          <a:extLst>
            <a:ext uri="{FF2B5EF4-FFF2-40B4-BE49-F238E27FC236}">
              <a16:creationId xmlns:a16="http://schemas.microsoft.com/office/drawing/2014/main" id="{A7E8A1C9-777D-4817-B606-82B08BAED18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170" name="_x0000_t202" hidden="1">
          <a:extLst>
            <a:ext uri="{FF2B5EF4-FFF2-40B4-BE49-F238E27FC236}">
              <a16:creationId xmlns:a16="http://schemas.microsoft.com/office/drawing/2014/main" id="{15CDD2A0-C787-4135-9224-67DB382C9B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98CAF321-E628-4716-809F-20C91CC617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4D7EAAF6-7097-46DA-B9F0-4C44A5A80F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EFCCAF01-5983-469A-993C-297A313B5D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C1E5BAEA-3A48-4659-AF40-EDCD022970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996F58B-AD85-41F7-8E35-D94F510457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6D5D757D-FC59-495F-893C-52E6951839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A248460C-8443-4F3E-B489-8F7432E91B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7301F39-E244-446E-B5BF-AA281156A2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78861E30-C21D-4DD9-BC19-CF9229EC0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61D877B1-1D2E-4300-BE07-80900244B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43C82240-941B-4246-B5D2-5D5ABAC1A7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63E39C47-1BC1-4A82-B035-03D41C2B44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79DDBE52-67FE-49B1-9427-84A8EBB2F1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19AEF92E-4489-44A1-B14A-DB736744D0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1867F60F-CFDD-4DF2-BAEF-94F797E1E1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30B778-8A79-426D-901A-CAB8D4F702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16">
          <a:extLst>
            <a:ext uri="{FF2B5EF4-FFF2-40B4-BE49-F238E27FC236}">
              <a16:creationId xmlns:a16="http://schemas.microsoft.com/office/drawing/2014/main" id="{7D7DB324-4B87-4BDD-980E-7D86D77E17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14">
          <a:extLst>
            <a:ext uri="{FF2B5EF4-FFF2-40B4-BE49-F238E27FC236}">
              <a16:creationId xmlns:a16="http://schemas.microsoft.com/office/drawing/2014/main" id="{441A4803-4071-42BD-A157-41EF0642A4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9D4BBFA7-37F9-4D2F-AE56-31E8016556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E859BC5B-02B5-4525-8453-08A1CE159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CD12FCF4-68DC-4385-BA11-AE778AC4B0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A391E69B-2810-4E2C-8EAB-3854685538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F417D83D-31F4-4EA1-B9E2-4E04A25854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C930D5E-75FA-4C61-B9A0-3D70BED86B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6" name="AutoShape 16">
          <a:extLst>
            <a:ext uri="{FF2B5EF4-FFF2-40B4-BE49-F238E27FC236}">
              <a16:creationId xmlns:a16="http://schemas.microsoft.com/office/drawing/2014/main" id="{31AD9AE6-60D6-44A0-9AD1-0F755F83D4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8D967940-7880-4C8D-9CEC-6D0C4DB2F1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8" name="AutoShape 12">
          <a:extLst>
            <a:ext uri="{FF2B5EF4-FFF2-40B4-BE49-F238E27FC236}">
              <a16:creationId xmlns:a16="http://schemas.microsoft.com/office/drawing/2014/main" id="{130059C1-A6F2-4E21-9D73-0FF4A3451E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9" name="AutoShape 10">
          <a:extLst>
            <a:ext uri="{FF2B5EF4-FFF2-40B4-BE49-F238E27FC236}">
              <a16:creationId xmlns:a16="http://schemas.microsoft.com/office/drawing/2014/main" id="{7C8CBAE3-9DEA-43CA-91A6-5F4711D92C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23F1F74C-341C-4D9C-A1DC-5A4B33F60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E0D7376A-52F6-41AB-A2FF-E781A7DB7D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68" name="AutoShape 4">
          <a:extLst>
            <a:ext uri="{FF2B5EF4-FFF2-40B4-BE49-F238E27FC236}">
              <a16:creationId xmlns:a16="http://schemas.microsoft.com/office/drawing/2014/main" id="{BB425A3B-3410-48AA-95A5-B2FA7F403F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69" name="AutoShape 2">
          <a:extLst>
            <a:ext uri="{FF2B5EF4-FFF2-40B4-BE49-F238E27FC236}">
              <a16:creationId xmlns:a16="http://schemas.microsoft.com/office/drawing/2014/main" id="{65E65A7F-A393-4F0E-9215-E31D4AC24C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71" name="AutoShape 16">
          <a:extLst>
            <a:ext uri="{FF2B5EF4-FFF2-40B4-BE49-F238E27FC236}">
              <a16:creationId xmlns:a16="http://schemas.microsoft.com/office/drawing/2014/main" id="{EE4ADA5C-E83F-425D-B499-36F4C3AAF0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73" name="AutoShape 14">
          <a:extLst>
            <a:ext uri="{FF2B5EF4-FFF2-40B4-BE49-F238E27FC236}">
              <a16:creationId xmlns:a16="http://schemas.microsoft.com/office/drawing/2014/main" id="{85925313-E8B2-4760-8162-E98077127B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75" name="AutoShape 12">
          <a:extLst>
            <a:ext uri="{FF2B5EF4-FFF2-40B4-BE49-F238E27FC236}">
              <a16:creationId xmlns:a16="http://schemas.microsoft.com/office/drawing/2014/main" id="{8408759B-9020-4D05-BF66-967B4F7602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77" name="AutoShape 10">
          <a:extLst>
            <a:ext uri="{FF2B5EF4-FFF2-40B4-BE49-F238E27FC236}">
              <a16:creationId xmlns:a16="http://schemas.microsoft.com/office/drawing/2014/main" id="{2BF8D9F9-5BD3-4F53-857B-C2FD754AC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79" name="AutoShape 8">
          <a:extLst>
            <a:ext uri="{FF2B5EF4-FFF2-40B4-BE49-F238E27FC236}">
              <a16:creationId xmlns:a16="http://schemas.microsoft.com/office/drawing/2014/main" id="{D5B70F09-17A7-4F04-BCBF-AE1B0A0CD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1" name="AutoShape 6">
          <a:extLst>
            <a:ext uri="{FF2B5EF4-FFF2-40B4-BE49-F238E27FC236}">
              <a16:creationId xmlns:a16="http://schemas.microsoft.com/office/drawing/2014/main" id="{3F247C23-9995-47A4-B3BA-4C615405CB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3" name="AutoShape 4">
          <a:extLst>
            <a:ext uri="{FF2B5EF4-FFF2-40B4-BE49-F238E27FC236}">
              <a16:creationId xmlns:a16="http://schemas.microsoft.com/office/drawing/2014/main" id="{BE55AFF1-5A10-4AFB-BE5B-1E21D36E69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5" name="AutoShape 2">
          <a:extLst>
            <a:ext uri="{FF2B5EF4-FFF2-40B4-BE49-F238E27FC236}">
              <a16:creationId xmlns:a16="http://schemas.microsoft.com/office/drawing/2014/main" id="{EEA63144-AA70-410F-B9BB-3FECE7DCBA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6" name="AutoShape 16">
          <a:extLst>
            <a:ext uri="{FF2B5EF4-FFF2-40B4-BE49-F238E27FC236}">
              <a16:creationId xmlns:a16="http://schemas.microsoft.com/office/drawing/2014/main" id="{3EAA9B50-1B08-4A3E-BBD9-516485FBF7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7" name="AutoShape 14">
          <a:extLst>
            <a:ext uri="{FF2B5EF4-FFF2-40B4-BE49-F238E27FC236}">
              <a16:creationId xmlns:a16="http://schemas.microsoft.com/office/drawing/2014/main" id="{490EFB7C-E546-4E5E-9302-53C8E9DBF1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8" name="AutoShape 12">
          <a:extLst>
            <a:ext uri="{FF2B5EF4-FFF2-40B4-BE49-F238E27FC236}">
              <a16:creationId xmlns:a16="http://schemas.microsoft.com/office/drawing/2014/main" id="{84999719-977A-4F4C-B7A6-33AD72086D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89" name="AutoShape 10">
          <a:extLst>
            <a:ext uri="{FF2B5EF4-FFF2-40B4-BE49-F238E27FC236}">
              <a16:creationId xmlns:a16="http://schemas.microsoft.com/office/drawing/2014/main" id="{43CFEC0B-2BEB-4A99-9FAC-E9328E02F0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0" name="AutoShape 8">
          <a:extLst>
            <a:ext uri="{FF2B5EF4-FFF2-40B4-BE49-F238E27FC236}">
              <a16:creationId xmlns:a16="http://schemas.microsoft.com/office/drawing/2014/main" id="{137AB74F-B068-4CE8-8875-3508BC0C0E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1" name="AutoShape 6">
          <a:extLst>
            <a:ext uri="{FF2B5EF4-FFF2-40B4-BE49-F238E27FC236}">
              <a16:creationId xmlns:a16="http://schemas.microsoft.com/office/drawing/2014/main" id="{25BF90EB-D2C7-4DC0-8FA0-A558A3C32F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2" name="AutoShape 4">
          <a:extLst>
            <a:ext uri="{FF2B5EF4-FFF2-40B4-BE49-F238E27FC236}">
              <a16:creationId xmlns:a16="http://schemas.microsoft.com/office/drawing/2014/main" id="{5F8BBB1D-6440-4DD8-91F0-0C9427782A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3" name="AutoShape 2">
          <a:extLst>
            <a:ext uri="{FF2B5EF4-FFF2-40B4-BE49-F238E27FC236}">
              <a16:creationId xmlns:a16="http://schemas.microsoft.com/office/drawing/2014/main" id="{CC28CF2F-0433-48BE-A653-1590ABB290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4" name="AutoShape 16">
          <a:extLst>
            <a:ext uri="{FF2B5EF4-FFF2-40B4-BE49-F238E27FC236}">
              <a16:creationId xmlns:a16="http://schemas.microsoft.com/office/drawing/2014/main" id="{E2FB2583-ED74-4844-8CBA-0F6C9A16B3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5" name="AutoShape 14">
          <a:extLst>
            <a:ext uri="{FF2B5EF4-FFF2-40B4-BE49-F238E27FC236}">
              <a16:creationId xmlns:a16="http://schemas.microsoft.com/office/drawing/2014/main" id="{63B845D6-E02C-43BA-908B-DEAF541D9E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6" name="AutoShape 12">
          <a:extLst>
            <a:ext uri="{FF2B5EF4-FFF2-40B4-BE49-F238E27FC236}">
              <a16:creationId xmlns:a16="http://schemas.microsoft.com/office/drawing/2014/main" id="{F6B13DC5-26C0-4D98-B510-A18E605610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7" name="AutoShape 10">
          <a:extLst>
            <a:ext uri="{FF2B5EF4-FFF2-40B4-BE49-F238E27FC236}">
              <a16:creationId xmlns:a16="http://schemas.microsoft.com/office/drawing/2014/main" id="{C8836B47-DB68-46C4-8FCD-E38714224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8" name="AutoShape 8">
          <a:extLst>
            <a:ext uri="{FF2B5EF4-FFF2-40B4-BE49-F238E27FC236}">
              <a16:creationId xmlns:a16="http://schemas.microsoft.com/office/drawing/2014/main" id="{6086D16A-9F0A-491A-BECD-E6CCE5D8B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199" name="AutoShape 6">
          <a:extLst>
            <a:ext uri="{FF2B5EF4-FFF2-40B4-BE49-F238E27FC236}">
              <a16:creationId xmlns:a16="http://schemas.microsoft.com/office/drawing/2014/main" id="{9B3C017C-C666-4F91-B764-D7963604E9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0" name="AutoShape 4">
          <a:extLst>
            <a:ext uri="{FF2B5EF4-FFF2-40B4-BE49-F238E27FC236}">
              <a16:creationId xmlns:a16="http://schemas.microsoft.com/office/drawing/2014/main" id="{473C5264-D740-40AC-AC99-E662DC35A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1" name="AutoShape 2">
          <a:extLst>
            <a:ext uri="{FF2B5EF4-FFF2-40B4-BE49-F238E27FC236}">
              <a16:creationId xmlns:a16="http://schemas.microsoft.com/office/drawing/2014/main" id="{162AECD8-89AD-4CEC-B14F-8363B373A1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2" name="AutoShape 16">
          <a:extLst>
            <a:ext uri="{FF2B5EF4-FFF2-40B4-BE49-F238E27FC236}">
              <a16:creationId xmlns:a16="http://schemas.microsoft.com/office/drawing/2014/main" id="{3A669183-5949-4EBA-8E66-CC60EB45E2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3" name="AutoShape 14">
          <a:extLst>
            <a:ext uri="{FF2B5EF4-FFF2-40B4-BE49-F238E27FC236}">
              <a16:creationId xmlns:a16="http://schemas.microsoft.com/office/drawing/2014/main" id="{E797D9F0-EBFC-4ECC-84C8-9EC7CB6B94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E9CB59C7-6219-427D-BBF1-113F67F247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5" name="AutoShape 10">
          <a:extLst>
            <a:ext uri="{FF2B5EF4-FFF2-40B4-BE49-F238E27FC236}">
              <a16:creationId xmlns:a16="http://schemas.microsoft.com/office/drawing/2014/main" id="{447D4C93-C654-4668-B4ED-8163B51091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6" name="AutoShape 8">
          <a:extLst>
            <a:ext uri="{FF2B5EF4-FFF2-40B4-BE49-F238E27FC236}">
              <a16:creationId xmlns:a16="http://schemas.microsoft.com/office/drawing/2014/main" id="{811613FB-10A7-40C8-BB14-89CDAE647D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5B79046E-25D1-4372-ADFC-762585B67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A9F3F841-0244-469C-A007-87786BBCF3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77120BC-B2F0-433A-AACE-BB9959C203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2" name="AutoShape 16">
          <a:extLst>
            <a:ext uri="{FF2B5EF4-FFF2-40B4-BE49-F238E27FC236}">
              <a16:creationId xmlns:a16="http://schemas.microsoft.com/office/drawing/2014/main" id="{2BF8E6E7-8C57-4890-9553-D03B7B530E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3" name="AutoShape 14">
          <a:extLst>
            <a:ext uri="{FF2B5EF4-FFF2-40B4-BE49-F238E27FC236}">
              <a16:creationId xmlns:a16="http://schemas.microsoft.com/office/drawing/2014/main" id="{375AE708-B86B-4E2A-9DBB-A088CE615F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4" name="AutoShape 12">
          <a:extLst>
            <a:ext uri="{FF2B5EF4-FFF2-40B4-BE49-F238E27FC236}">
              <a16:creationId xmlns:a16="http://schemas.microsoft.com/office/drawing/2014/main" id="{167534F1-6077-49B2-B301-F0B5764DCB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5" name="AutoShape 10">
          <a:extLst>
            <a:ext uri="{FF2B5EF4-FFF2-40B4-BE49-F238E27FC236}">
              <a16:creationId xmlns:a16="http://schemas.microsoft.com/office/drawing/2014/main" id="{B2B4D7CA-7B18-4CAB-A2F2-FF248CB3B3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6" name="AutoShape 8">
          <a:extLst>
            <a:ext uri="{FF2B5EF4-FFF2-40B4-BE49-F238E27FC236}">
              <a16:creationId xmlns:a16="http://schemas.microsoft.com/office/drawing/2014/main" id="{7F950D67-1567-4B1B-89AF-9340545D3D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7" name="AutoShape 6">
          <a:extLst>
            <a:ext uri="{FF2B5EF4-FFF2-40B4-BE49-F238E27FC236}">
              <a16:creationId xmlns:a16="http://schemas.microsoft.com/office/drawing/2014/main" id="{1750D39F-9B65-426D-A04B-4A7B50FC08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8" name="AutoShape 4">
          <a:extLst>
            <a:ext uri="{FF2B5EF4-FFF2-40B4-BE49-F238E27FC236}">
              <a16:creationId xmlns:a16="http://schemas.microsoft.com/office/drawing/2014/main" id="{4100D805-C9C7-4C98-9948-30D2CABFAB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09" name="AutoShape 2">
          <a:extLst>
            <a:ext uri="{FF2B5EF4-FFF2-40B4-BE49-F238E27FC236}">
              <a16:creationId xmlns:a16="http://schemas.microsoft.com/office/drawing/2014/main" id="{B2199213-F4D4-41BB-9E11-4050F3B114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0" name="AutoShape 16">
          <a:extLst>
            <a:ext uri="{FF2B5EF4-FFF2-40B4-BE49-F238E27FC236}">
              <a16:creationId xmlns:a16="http://schemas.microsoft.com/office/drawing/2014/main" id="{67302E6B-9A74-4B43-8161-7B8B684524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1" name="AutoShape 14">
          <a:extLst>
            <a:ext uri="{FF2B5EF4-FFF2-40B4-BE49-F238E27FC236}">
              <a16:creationId xmlns:a16="http://schemas.microsoft.com/office/drawing/2014/main" id="{B88DD84D-77E0-4E21-8BFF-656E249912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2" name="AutoShape 12">
          <a:extLst>
            <a:ext uri="{FF2B5EF4-FFF2-40B4-BE49-F238E27FC236}">
              <a16:creationId xmlns:a16="http://schemas.microsoft.com/office/drawing/2014/main" id="{17617488-9AAF-4F63-8CED-8B4FECE683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3" name="AutoShape 10">
          <a:extLst>
            <a:ext uri="{FF2B5EF4-FFF2-40B4-BE49-F238E27FC236}">
              <a16:creationId xmlns:a16="http://schemas.microsoft.com/office/drawing/2014/main" id="{3B7E46CC-F398-48A4-88B7-2509503E09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4" name="AutoShape 8">
          <a:extLst>
            <a:ext uri="{FF2B5EF4-FFF2-40B4-BE49-F238E27FC236}">
              <a16:creationId xmlns:a16="http://schemas.microsoft.com/office/drawing/2014/main" id="{E7DF3C72-DBD0-49CD-9B95-2497CE8FE8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5" name="AutoShape 6">
          <a:extLst>
            <a:ext uri="{FF2B5EF4-FFF2-40B4-BE49-F238E27FC236}">
              <a16:creationId xmlns:a16="http://schemas.microsoft.com/office/drawing/2014/main" id="{E60AAC1D-B462-4102-9765-345DD85968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6" name="AutoShape 4">
          <a:extLst>
            <a:ext uri="{FF2B5EF4-FFF2-40B4-BE49-F238E27FC236}">
              <a16:creationId xmlns:a16="http://schemas.microsoft.com/office/drawing/2014/main" id="{EEC7F8B9-7D75-4314-BDDD-5DBA003A98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7" name="AutoShape 2">
          <a:extLst>
            <a:ext uri="{FF2B5EF4-FFF2-40B4-BE49-F238E27FC236}">
              <a16:creationId xmlns:a16="http://schemas.microsoft.com/office/drawing/2014/main" id="{BE8D7939-6E6E-4A19-BABB-95616BB869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8" name="AutoShape 16">
          <a:extLst>
            <a:ext uri="{FF2B5EF4-FFF2-40B4-BE49-F238E27FC236}">
              <a16:creationId xmlns:a16="http://schemas.microsoft.com/office/drawing/2014/main" id="{B4795EB8-0BE6-44E8-A64E-7EAC0C32B5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19" name="AutoShape 14">
          <a:extLst>
            <a:ext uri="{FF2B5EF4-FFF2-40B4-BE49-F238E27FC236}">
              <a16:creationId xmlns:a16="http://schemas.microsoft.com/office/drawing/2014/main" id="{324C869B-45FB-4975-AD81-5ED1C9F34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0" name="AutoShape 12">
          <a:extLst>
            <a:ext uri="{FF2B5EF4-FFF2-40B4-BE49-F238E27FC236}">
              <a16:creationId xmlns:a16="http://schemas.microsoft.com/office/drawing/2014/main" id="{18FC4C26-B883-4DDC-9A3D-0BF6E20081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1" name="AutoShape 10">
          <a:extLst>
            <a:ext uri="{FF2B5EF4-FFF2-40B4-BE49-F238E27FC236}">
              <a16:creationId xmlns:a16="http://schemas.microsoft.com/office/drawing/2014/main" id="{8B7A54C8-5838-4A43-A0DF-BB25B2E8AF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2" name="AutoShape 8">
          <a:extLst>
            <a:ext uri="{FF2B5EF4-FFF2-40B4-BE49-F238E27FC236}">
              <a16:creationId xmlns:a16="http://schemas.microsoft.com/office/drawing/2014/main" id="{36AB7C3E-9FC6-4F48-98EB-6744DEB840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3" name="AutoShape 6">
          <a:extLst>
            <a:ext uri="{FF2B5EF4-FFF2-40B4-BE49-F238E27FC236}">
              <a16:creationId xmlns:a16="http://schemas.microsoft.com/office/drawing/2014/main" id="{24021F1B-5207-4533-99AD-F7D923192A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4" name="AutoShape 4">
          <a:extLst>
            <a:ext uri="{FF2B5EF4-FFF2-40B4-BE49-F238E27FC236}">
              <a16:creationId xmlns:a16="http://schemas.microsoft.com/office/drawing/2014/main" id="{AC607712-8A57-41A6-BD32-365DF83500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5" name="AutoShape 2">
          <a:extLst>
            <a:ext uri="{FF2B5EF4-FFF2-40B4-BE49-F238E27FC236}">
              <a16:creationId xmlns:a16="http://schemas.microsoft.com/office/drawing/2014/main" id="{D26D7485-C436-4B30-8EF2-1E7D79D813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6" name="AutoShape 16">
          <a:extLst>
            <a:ext uri="{FF2B5EF4-FFF2-40B4-BE49-F238E27FC236}">
              <a16:creationId xmlns:a16="http://schemas.microsoft.com/office/drawing/2014/main" id="{D7C8EE93-BF97-4FCB-8C80-54A0C669A6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7" name="AutoShape 14">
          <a:extLst>
            <a:ext uri="{FF2B5EF4-FFF2-40B4-BE49-F238E27FC236}">
              <a16:creationId xmlns:a16="http://schemas.microsoft.com/office/drawing/2014/main" id="{DDEFD3FB-D726-40CD-875F-420E3AE94D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8" name="AutoShape 12">
          <a:extLst>
            <a:ext uri="{FF2B5EF4-FFF2-40B4-BE49-F238E27FC236}">
              <a16:creationId xmlns:a16="http://schemas.microsoft.com/office/drawing/2014/main" id="{730A5036-3C62-42E6-81AC-2B5E379109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29" name="AutoShape 10">
          <a:extLst>
            <a:ext uri="{FF2B5EF4-FFF2-40B4-BE49-F238E27FC236}">
              <a16:creationId xmlns:a16="http://schemas.microsoft.com/office/drawing/2014/main" id="{7CEC7BF5-FC91-4D91-A048-DDE17CBF9D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30" name="AutoShape 8">
          <a:extLst>
            <a:ext uri="{FF2B5EF4-FFF2-40B4-BE49-F238E27FC236}">
              <a16:creationId xmlns:a16="http://schemas.microsoft.com/office/drawing/2014/main" id="{B3998412-F65A-4BA3-ACBF-5325487448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231" name="AutoShape 6">
          <a:extLst>
            <a:ext uri="{FF2B5EF4-FFF2-40B4-BE49-F238E27FC236}">
              <a16:creationId xmlns:a16="http://schemas.microsoft.com/office/drawing/2014/main" id="{96F73457-46EE-40C2-A729-6209FC73C5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B1F8506C-E57F-4E45-833F-D1B6B88BA9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E594B43-85AC-4382-8466-5B1019D8B5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202" name="_x0000_t202" hidden="1">
          <a:extLst>
            <a:ext uri="{FF2B5EF4-FFF2-40B4-BE49-F238E27FC236}">
              <a16:creationId xmlns:a16="http://schemas.microsoft.com/office/drawing/2014/main" id="{DF0379A6-CE20-4771-83E5-126D1D5013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200" name="_x0000_t202" hidden="1">
          <a:extLst>
            <a:ext uri="{FF2B5EF4-FFF2-40B4-BE49-F238E27FC236}">
              <a16:creationId xmlns:a16="http://schemas.microsoft.com/office/drawing/2014/main" id="{34A58BD0-C05A-489F-AE2C-549F67EF421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198" name="_x0000_t202" hidden="1">
          <a:extLst>
            <a:ext uri="{FF2B5EF4-FFF2-40B4-BE49-F238E27FC236}">
              <a16:creationId xmlns:a16="http://schemas.microsoft.com/office/drawing/2014/main" id="{F4C6A26F-2D1D-4DF9-A25D-00732B5C1BE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196" name="_x0000_t202" hidden="1">
          <a:extLst>
            <a:ext uri="{FF2B5EF4-FFF2-40B4-BE49-F238E27FC236}">
              <a16:creationId xmlns:a16="http://schemas.microsoft.com/office/drawing/2014/main" id="{AF10F309-D326-4ECA-9A7E-6C497E9480E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8194" name="_x0000_t202" hidden="1">
          <a:extLst>
            <a:ext uri="{FF2B5EF4-FFF2-40B4-BE49-F238E27FC236}">
              <a16:creationId xmlns:a16="http://schemas.microsoft.com/office/drawing/2014/main" id="{0D1532AD-C222-4C40-B832-693C445BB0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60A4D379-6287-40C3-A025-66C06B5731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E900EBEA-2695-44D1-A6B0-0489CD3962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C77BA8C8-3919-412A-811B-510B05A965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402304F-F735-4AD0-9DC8-D0916D1559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BE4C82-F150-4329-BD5A-C3043A69E4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7BE9A2C7-B8C0-4F3D-AF05-F117DFBD27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893DE3C6-840E-45F4-8EA1-5E079FD94E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1CA6DD2-CCE5-476B-97FC-6043808477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7D17904-4432-44B6-ABCD-9A8C22D2DC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6D8B28-5806-4E18-BFAB-DD47D0842D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F75F6EE7-F47B-4556-872A-4E996FADA0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6E3D3153-72B5-4A8D-B8A7-40DCC22EED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F7239BDC-303E-46F7-8D70-FAE195FA3D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C76631AC-9D0C-47FE-8CB2-272E77F520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87C8087-4EA5-4F82-9F71-4DC597E63F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E3E97C53-B885-43B5-92AF-DC8606F37B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B4BED33D-1B9D-43EB-B32E-F350C3E8FB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8925B523-85D4-4D71-AE41-A83AD87A03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23606239-64C3-4974-98F7-418E984E9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D99D0AA-16D7-4FE3-AE28-ED814124C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C521DE74-1C16-48A7-A2D3-772D40A5E4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EEE108A7-CA26-4B91-A614-3DC2246EB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3F856F77-8AAB-4DA0-B56C-36451B5BD0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CC80BAC4-2908-4A2D-8A7C-C7C37F19CD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920F583-6D28-4A56-980C-7D82A22657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16812D8D-5BBD-4240-B53F-50A3E6BE56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1CAAA647-012E-4BCD-BE61-E0CD66F83C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D712C1B-BA9A-4A2F-97BE-5923A105D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3E1EF02F-D8D7-4F70-9090-E964BBE300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0B829EB-C654-4308-8E2F-1BA3E3D29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192" name="AutoShape 10">
          <a:extLst>
            <a:ext uri="{FF2B5EF4-FFF2-40B4-BE49-F238E27FC236}">
              <a16:creationId xmlns:a16="http://schemas.microsoft.com/office/drawing/2014/main" id="{087C7438-3D79-4FF8-812B-79DA0DCAB8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193" name="AutoShape 8">
          <a:extLst>
            <a:ext uri="{FF2B5EF4-FFF2-40B4-BE49-F238E27FC236}">
              <a16:creationId xmlns:a16="http://schemas.microsoft.com/office/drawing/2014/main" id="{CF0116A3-AE9E-4436-B26A-3705F211E2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195" name="AutoShape 6">
          <a:extLst>
            <a:ext uri="{FF2B5EF4-FFF2-40B4-BE49-F238E27FC236}">
              <a16:creationId xmlns:a16="http://schemas.microsoft.com/office/drawing/2014/main" id="{6F2A47B2-4EF5-42F8-8ED7-A0377518B5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197" name="AutoShape 4">
          <a:extLst>
            <a:ext uri="{FF2B5EF4-FFF2-40B4-BE49-F238E27FC236}">
              <a16:creationId xmlns:a16="http://schemas.microsoft.com/office/drawing/2014/main" id="{9639957A-EA1C-4616-AC54-C61A036743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199" name="AutoShape 2">
          <a:extLst>
            <a:ext uri="{FF2B5EF4-FFF2-40B4-BE49-F238E27FC236}">
              <a16:creationId xmlns:a16="http://schemas.microsoft.com/office/drawing/2014/main" id="{55F17EEC-5E65-4524-A723-6DC9FD3ED0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24BEC3B8-A584-41B5-8B18-57E453D368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FB5A4262-ED2C-4AB3-94CA-43754C4FB4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17149E35-B826-49EF-AB5D-EB29DE6D6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61B830DC-327A-433B-8DA3-1C73584F16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AE1F593-078C-4B08-B8B0-D0EB823324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C882C6EB-955B-4821-B41F-F6DDC3E6D3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A2226DAA-94E1-4FC7-AD76-9EB0AD5663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43A159FB-7A5A-46D4-8EE6-CF1D956A39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47C25AD4-7FE4-44EF-BD87-C20BC0D192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1234848-B133-44B2-85EC-C6FE8A4137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8841C221-499E-48BA-9C6D-45FD58F861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6C9C915E-6AD6-4F47-A8AD-853CE299ED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3FA6FB21-BF08-4381-A5FD-BB876A2E39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5F29D528-A3B7-4D5D-9C70-E428D7AFF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8B1C501-0525-4101-97DF-73E4E0BC1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9561E2E2-7C4E-4BBA-871E-A95D337009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BE275FE2-40A4-4148-BF4C-842CF64F55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ADFB402F-8ADD-459F-9789-3FBDCDF3BB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E0C3F8B7-561D-4A74-B3C5-1FCB3F1D84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0062CF-8FA9-44AD-9C4A-C821A77DBD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AF709E84-1B9F-4143-B742-4845CFE60F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B12D8FCB-DF8E-4EBF-9DC5-27FA8A7CEA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70802715-FA22-4438-B51C-C02AA566EC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514EAC98-FAFA-4142-B469-CE1852791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EAA654F-97C0-4772-9987-9172C952A8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9222" name="_x0000_t202" hidden="1">
          <a:extLst>
            <a:ext uri="{FF2B5EF4-FFF2-40B4-BE49-F238E27FC236}">
              <a16:creationId xmlns:a16="http://schemas.microsoft.com/office/drawing/2014/main" id="{C1B036A6-E26D-430A-BB23-07DCF59B336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9220" name="_x0000_t202" hidden="1">
          <a:extLst>
            <a:ext uri="{FF2B5EF4-FFF2-40B4-BE49-F238E27FC236}">
              <a16:creationId xmlns:a16="http://schemas.microsoft.com/office/drawing/2014/main" id="{AFC3B2E2-8BBC-4FD2-A537-C479D7F2493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9218" name="_x0000_t202" hidden="1">
          <a:extLst>
            <a:ext uri="{FF2B5EF4-FFF2-40B4-BE49-F238E27FC236}">
              <a16:creationId xmlns:a16="http://schemas.microsoft.com/office/drawing/2014/main" id="{EC484516-C19D-42C3-B6A7-0401FE33BBD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C33D31DC-FDA4-4604-8EB2-257A53EF87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1AA956C-5D6D-43C0-BEAF-3C0F98A278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BD81BDE-F667-4143-956B-97B1132108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00F8570-FB0D-4B92-BDA9-7D298E3C7E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4C0A3E9-F4AD-44A7-BC9F-B2798A2F03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16124F5-EC81-49A9-8511-7D7DFCC4B3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C801059A-B2A9-427A-B0ED-B1FBCE47C9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BFB128AB-6C85-4930-AB6C-4A4A4D99B5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07C3CD6-1A44-481C-803F-E772E229F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6CFD506-B029-4436-9075-DA45A98B44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ECDA9787-CD32-4D00-A7A4-50E5DCD35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B7652A8-479D-41A9-9911-BF61562D1C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65C3EFF0-E712-44CB-86AF-4E421BAD0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6DCD5FCC-D5CD-4AC2-B74E-107FBB8CA5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7046722-7F4D-4D31-86A2-EDD52D04DE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640FB466-C232-44F9-9B3C-B51941539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6B3ADC48-F3FD-4422-9DB7-EFCE3F9C1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6AF33A0-98D2-4E7C-BAE2-67FDC08AB8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D7000D17-977E-4DC8-BCCC-B27B1898E6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4DDF7052-71CC-49C1-9365-6EB10A2CC6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A6F5599-6D24-4571-929E-64371AF19B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ECB11DAA-7ADB-4D7B-9D3E-BEAC98CDE3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3E6E118F-3F09-460E-A970-D084E45C35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B5719C0-B6EE-48CC-BBF8-150732C8C2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A994A832-C5EA-4F4A-8F4A-F5E98D266C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1D92BE37-DE5C-417E-9488-6D3B9B3074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B8E1854-F9D3-4946-B2A8-4D6E7243A8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68867A3D-65C3-42CA-8044-B029413599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BDB1E938-E9C8-4789-AD32-07FA0276DF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F9D55B7-346B-4AB2-BF7B-151B39953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16" name="AutoShape 6">
          <a:extLst>
            <a:ext uri="{FF2B5EF4-FFF2-40B4-BE49-F238E27FC236}">
              <a16:creationId xmlns:a16="http://schemas.microsoft.com/office/drawing/2014/main" id="{DB4B6E5A-CB39-4A0F-AE94-EA6396CD50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17" name="AutoShape 4">
          <a:extLst>
            <a:ext uri="{FF2B5EF4-FFF2-40B4-BE49-F238E27FC236}">
              <a16:creationId xmlns:a16="http://schemas.microsoft.com/office/drawing/2014/main" id="{73B1D707-E6E4-4272-934C-48066C8CE2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19" name="AutoShape 2">
          <a:extLst>
            <a:ext uri="{FF2B5EF4-FFF2-40B4-BE49-F238E27FC236}">
              <a16:creationId xmlns:a16="http://schemas.microsoft.com/office/drawing/2014/main" id="{D9912841-3EDE-4C2A-A4F5-093AC92E25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21" name="AutoShape 6">
          <a:extLst>
            <a:ext uri="{FF2B5EF4-FFF2-40B4-BE49-F238E27FC236}">
              <a16:creationId xmlns:a16="http://schemas.microsoft.com/office/drawing/2014/main" id="{04DC52AA-40D2-43B7-B14E-9D3764A695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23" name="AutoShape 4">
          <a:extLst>
            <a:ext uri="{FF2B5EF4-FFF2-40B4-BE49-F238E27FC236}">
              <a16:creationId xmlns:a16="http://schemas.microsoft.com/office/drawing/2014/main" id="{06F2F3F5-CB46-43D1-A504-4E4C88F234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224" name="AutoShape 2">
          <a:extLst>
            <a:ext uri="{FF2B5EF4-FFF2-40B4-BE49-F238E27FC236}">
              <a16:creationId xmlns:a16="http://schemas.microsoft.com/office/drawing/2014/main" id="{06B365B9-FAA2-44E8-8F6B-F7C223F27A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0244" name="_x0000_t202" hidden="1">
          <a:extLst>
            <a:ext uri="{FF2B5EF4-FFF2-40B4-BE49-F238E27FC236}">
              <a16:creationId xmlns:a16="http://schemas.microsoft.com/office/drawing/2014/main" id="{A0D0996F-1E22-4EC0-BD6C-4AFC5B1E98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0242" name="_x0000_t202" hidden="1">
          <a:extLst>
            <a:ext uri="{FF2B5EF4-FFF2-40B4-BE49-F238E27FC236}">
              <a16:creationId xmlns:a16="http://schemas.microsoft.com/office/drawing/2014/main" id="{21C2D2CB-489A-4FB5-8569-327F584899E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A851607-DDBE-4B24-B050-3318D9564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125D04-D4E8-4357-AF5C-0D7C9B3D57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BD9141A0-51BF-42AC-9BC2-F3F982524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3AD8472-FF9F-44A3-B88E-92605FFE9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EB265DF-651E-4A3C-A628-93B8FEA14D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B7B1E63-3876-45BF-AF4D-AA3AF6F6EE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C9D0291F-C759-4CC2-A85F-3AC01928F2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DE7E5C6-B954-4B7A-ABD7-B582CD886F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3F2E4CAE-1D00-43A4-B474-C80A9AFE79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AD413A7-0C15-44FC-9275-6A1CEC4914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DD02490D-8593-4B6D-B2BA-32D2063FF9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A0D3BB2-7063-4B4E-B930-A6CB8EF2F7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DAD78FE-862C-47D9-BF0F-A165A67833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B77965E-3623-4664-9265-2B3C7290A8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8B073EA8-7808-4DED-B0CA-CAE993B6D3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4E4E4D-D7F9-429B-A70A-0299FD9DD3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7E51D0DA-7407-4551-92F0-C8F662F463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F458015-126F-4162-A8A5-8EC8700291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4C59BAF4-4B00-4320-9067-4795199E4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1D17C57-7E24-4195-83F8-6738ABA4FD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AEF8F2DC-A0AC-406F-AD4F-C29337C672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BDA9C37-F78A-4B03-91EA-4A811FD7F4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C79D4E11-162E-4A95-AD0A-A652FE02F6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B29106B5-255A-427D-8329-EF28DF8119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1268" name="_x0000_t202" hidden="1">
          <a:extLst>
            <a:ext uri="{FF2B5EF4-FFF2-40B4-BE49-F238E27FC236}">
              <a16:creationId xmlns:a16="http://schemas.microsoft.com/office/drawing/2014/main" id="{916C1235-70C9-47DE-B82B-D0E8EB81A4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1266" name="_x0000_t202" hidden="1">
          <a:extLst>
            <a:ext uri="{FF2B5EF4-FFF2-40B4-BE49-F238E27FC236}">
              <a16:creationId xmlns:a16="http://schemas.microsoft.com/office/drawing/2014/main" id="{12646912-1EBF-4467-8626-E34220DB389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14E7CB7-D303-4805-8F34-3988BF840E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FD946FA-4151-47B8-B52A-2D8885238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7629F40-5FE5-42A2-9BB1-8058D9BDDF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3233AFB-07D7-4132-9FA8-713757BB96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A389A3EF-1205-466D-9B7E-E34D074B6E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6B1B3C2-C32B-487F-9EBF-0CF45859DB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1FFF856B-E4A2-4899-AAB4-58D61D012D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CC410D4-E493-46CA-8A91-D55E81BA34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9050F169-127A-473D-AA2B-9F783B7C0E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AEE2379-0A7D-4684-B173-7BCE733C4E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45748FAA-0893-4F01-9754-F4775C7358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1C2A2E-6EF3-470C-9BB7-FD8AF4C3B1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C31AA09F-AE1B-41B9-B737-FF418049F5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EE986D0-68FE-49DA-A3FA-EE4F22C36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55D1FED2-6DB2-48C7-ADD9-ACFBCCDE9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2D135B8-99B0-4E76-9D0A-51FBC4988C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8DF2BB6E-3992-4BDA-B888-946B78E181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E4B7995-9093-45D4-BC17-5F88F887DA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B903BB4D-F237-4927-98E0-95860AA58E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BE69C17-0276-48C6-8A45-1B99FA6B9C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22150E1C-0B06-485A-B453-3EC602AB15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DFB61F1-05D9-4ECA-9402-220F110572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B13D4B57-EE98-4715-AECE-4EC4161AB8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6A4CAC-09F0-4A2F-B2E0-5522B4CA57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2292" name="_x0000_t202" hidden="1">
          <a:extLst>
            <a:ext uri="{FF2B5EF4-FFF2-40B4-BE49-F238E27FC236}">
              <a16:creationId xmlns:a16="http://schemas.microsoft.com/office/drawing/2014/main" id="{9B39679A-A194-4DBF-8B79-F3BA40A300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12290" name="_x0000_t202" hidden="1">
          <a:extLst>
            <a:ext uri="{FF2B5EF4-FFF2-40B4-BE49-F238E27FC236}">
              <a16:creationId xmlns:a16="http://schemas.microsoft.com/office/drawing/2014/main" id="{49DBF2FF-5700-4E6B-B567-6DC881E7EA5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E53C3863-0E21-4504-9CE2-B9EF4AE8CD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463550</xdr:colOff>
      <xdr:row>30</xdr:row>
      <xdr:rowOff>63500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FF42068-8FB7-4EFD-AF85-48BB14D53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AEE6148B-2EEB-4B7E-A576-283E4B0188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D18A63A-633E-4A20-9610-E1C483398D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A4488179-4862-47D7-B797-D82F2A46C7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E8E1694-6FE2-4A80-88E9-6DD14D52B0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384BD04C-46D9-4AD5-B414-931F5D748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9E085BC-F449-4568-9942-88EC97C7C1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C9234697-3CA8-4B47-9491-21962C2F26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950BDEE-253C-49BE-8AB3-076F9051BA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E4E8FE4-1608-4825-95DA-0EC87F70C9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78EADD2-069A-4ACC-A5D1-245D469206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D1C2DE51-9B96-4BE6-9121-AAE0FF3265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11DB64E-D83F-40F6-B687-736F9A452A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945D4F53-678B-4B7E-89A7-926D8BD62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469900</xdr:colOff>
      <xdr:row>30</xdr:row>
      <xdr:rowOff>69850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F162A92-39FF-4B67-B005-24D5DD9FF0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6350" cy="635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A1F7EF1C-0758-44AD-9E6D-564ED18BE9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F4B5C9-FDB7-483E-9EB5-8C231763F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B754B79A-A3EF-4810-B4BF-81EEB2903B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0E9C590-A810-4ED0-9208-E2AB2CE3C2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1D1C5AAA-5E6D-4121-A99E-F599A6A8AB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52C4ABD-8090-4FBA-967E-904A523D17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B82A31B7-6ED4-434C-87A7-F350B1C9EF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30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7242C49-9C4F-4E51-A6AD-FE1EA501D7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6353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/>
  <dimension ref="A1:BE59"/>
  <sheetViews>
    <sheetView topLeftCell="A13" zoomScaleNormal="100" workbookViewId="0">
      <selection activeCell="I38" sqref="I38"/>
    </sheetView>
  </sheetViews>
  <sheetFormatPr defaultColWidth="3.625" defaultRowHeight="16.5" x14ac:dyDescent="0.25"/>
  <cols>
    <col min="1" max="1" width="1.375" customWidth="1"/>
    <col min="2" max="20" width="3.875" style="1" customWidth="1"/>
    <col min="21" max="22" width="4" customWidth="1"/>
  </cols>
  <sheetData>
    <row r="1" spans="1:24" ht="21" customHeight="1" x14ac:dyDescent="0.3">
      <c r="B1" s="254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4" ht="18.75" customHeight="1" x14ac:dyDescent="0.25">
      <c r="B2" s="2"/>
      <c r="C2" s="3"/>
      <c r="D2" s="4" t="s">
        <v>1</v>
      </c>
      <c r="E2" s="5"/>
      <c r="F2" s="5" t="s">
        <v>2</v>
      </c>
      <c r="G2" s="5"/>
      <c r="H2" s="6"/>
      <c r="I2" s="7"/>
      <c r="J2" s="5"/>
      <c r="K2" s="5" t="s">
        <v>3</v>
      </c>
      <c r="L2" s="5"/>
      <c r="M2" s="5" t="s">
        <v>2</v>
      </c>
      <c r="N2" s="5"/>
      <c r="O2" s="5"/>
      <c r="P2" s="7"/>
      <c r="Q2" s="5"/>
      <c r="R2" s="5" t="s">
        <v>4</v>
      </c>
      <c r="S2" s="5"/>
      <c r="T2" s="5" t="s">
        <v>2</v>
      </c>
      <c r="U2" s="5"/>
      <c r="V2" s="6"/>
    </row>
    <row r="3" spans="1:24" ht="14.1" customHeight="1" x14ac:dyDescent="0.25">
      <c r="B3" s="8" t="s">
        <v>5</v>
      </c>
      <c r="C3" s="9" t="s">
        <v>1</v>
      </c>
      <c r="D3" s="9" t="s">
        <v>3</v>
      </c>
      <c r="E3" s="9" t="s">
        <v>4</v>
      </c>
      <c r="F3" s="9" t="s">
        <v>6</v>
      </c>
      <c r="G3" s="9" t="s">
        <v>7</v>
      </c>
      <c r="H3" s="10" t="s">
        <v>8</v>
      </c>
      <c r="I3" s="8" t="s">
        <v>5</v>
      </c>
      <c r="J3" s="9" t="s">
        <v>1</v>
      </c>
      <c r="K3" s="9" t="s">
        <v>3</v>
      </c>
      <c r="L3" s="9" t="s">
        <v>4</v>
      </c>
      <c r="M3" s="9" t="s">
        <v>6</v>
      </c>
      <c r="N3" s="9" t="s">
        <v>7</v>
      </c>
      <c r="O3" s="9" t="s">
        <v>8</v>
      </c>
      <c r="P3" s="8" t="s">
        <v>5</v>
      </c>
      <c r="Q3" s="9" t="s">
        <v>1</v>
      </c>
      <c r="R3" s="9" t="s">
        <v>3</v>
      </c>
      <c r="S3" s="9" t="s">
        <v>4</v>
      </c>
      <c r="T3" s="9" t="s">
        <v>6</v>
      </c>
      <c r="U3" s="9" t="s">
        <v>7</v>
      </c>
      <c r="V3" s="10" t="s">
        <v>8</v>
      </c>
    </row>
    <row r="4" spans="1:24" ht="14.1" customHeight="1" x14ac:dyDescent="0.25">
      <c r="B4" s="11"/>
      <c r="C4" s="12"/>
      <c r="D4" s="12"/>
      <c r="E4" s="12"/>
      <c r="F4" s="12"/>
      <c r="G4" s="13">
        <v>1</v>
      </c>
      <c r="H4" s="14">
        <v>2</v>
      </c>
      <c r="I4" s="11"/>
      <c r="J4" s="12">
        <v>1</v>
      </c>
      <c r="K4" s="12">
        <v>2</v>
      </c>
      <c r="L4" s="12">
        <v>3</v>
      </c>
      <c r="M4" s="12">
        <v>4</v>
      </c>
      <c r="N4" s="12">
        <v>5</v>
      </c>
      <c r="O4" s="13">
        <v>6</v>
      </c>
      <c r="P4" s="11"/>
      <c r="Q4" s="13">
        <v>1</v>
      </c>
      <c r="R4" s="12">
        <v>2</v>
      </c>
      <c r="S4" s="12">
        <v>3</v>
      </c>
      <c r="T4" s="12">
        <v>4</v>
      </c>
      <c r="U4" s="12">
        <v>5</v>
      </c>
      <c r="V4" s="14">
        <v>6</v>
      </c>
    </row>
    <row r="5" spans="1:24" s="15" customFormat="1" ht="14.1" customHeight="1" x14ac:dyDescent="0.25">
      <c r="B5" s="16"/>
      <c r="C5" s="17"/>
      <c r="D5" s="18"/>
      <c r="E5" s="18"/>
      <c r="F5" s="18"/>
      <c r="G5" s="19" t="s">
        <v>9</v>
      </c>
      <c r="H5" s="19" t="s">
        <v>10</v>
      </c>
      <c r="I5" s="20"/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9" t="s">
        <v>16</v>
      </c>
      <c r="P5" s="16"/>
      <c r="Q5" s="19" t="s">
        <v>9</v>
      </c>
      <c r="R5" s="18" t="s">
        <v>10</v>
      </c>
      <c r="S5" s="18" t="s">
        <v>11</v>
      </c>
      <c r="T5" s="18" t="s">
        <v>12</v>
      </c>
      <c r="U5" s="18" t="s">
        <v>17</v>
      </c>
      <c r="V5" s="21" t="s">
        <v>14</v>
      </c>
    </row>
    <row r="6" spans="1:24" ht="14.1" customHeight="1" x14ac:dyDescent="0.25">
      <c r="B6" s="22">
        <v>3</v>
      </c>
      <c r="C6" s="12">
        <v>4</v>
      </c>
      <c r="D6" s="12">
        <v>5</v>
      </c>
      <c r="E6" s="12">
        <v>6</v>
      </c>
      <c r="F6" s="12">
        <v>7</v>
      </c>
      <c r="G6" s="12">
        <v>8</v>
      </c>
      <c r="H6" s="13">
        <v>9</v>
      </c>
      <c r="I6" s="22">
        <v>7</v>
      </c>
      <c r="J6" s="12">
        <v>8</v>
      </c>
      <c r="K6" s="12">
        <v>9</v>
      </c>
      <c r="L6" s="13">
        <v>10</v>
      </c>
      <c r="M6" s="13">
        <v>11</v>
      </c>
      <c r="N6" s="13">
        <v>12</v>
      </c>
      <c r="O6" s="14">
        <v>13</v>
      </c>
      <c r="P6" s="13">
        <v>7</v>
      </c>
      <c r="Q6" s="12">
        <v>8</v>
      </c>
      <c r="R6" s="12">
        <v>9</v>
      </c>
      <c r="S6" s="12">
        <v>10</v>
      </c>
      <c r="T6" s="12">
        <v>11</v>
      </c>
      <c r="U6" s="12">
        <v>12</v>
      </c>
      <c r="V6" s="14">
        <v>13</v>
      </c>
    </row>
    <row r="7" spans="1:24" s="15" customFormat="1" ht="14.1" customHeight="1" x14ac:dyDescent="0.25">
      <c r="A7" s="23"/>
      <c r="B7" s="19" t="s">
        <v>11</v>
      </c>
      <c r="C7" s="18" t="s">
        <v>12</v>
      </c>
      <c r="D7" s="18" t="s">
        <v>18</v>
      </c>
      <c r="E7" s="18" t="s">
        <v>14</v>
      </c>
      <c r="F7" s="18" t="s">
        <v>15</v>
      </c>
      <c r="G7" s="18" t="s">
        <v>16</v>
      </c>
      <c r="H7" s="21" t="s">
        <v>19</v>
      </c>
      <c r="I7" s="19" t="s">
        <v>19</v>
      </c>
      <c r="J7" s="18" t="s">
        <v>20</v>
      </c>
      <c r="K7" s="18" t="s">
        <v>21</v>
      </c>
      <c r="L7" s="19" t="s">
        <v>22</v>
      </c>
      <c r="M7" s="19" t="s">
        <v>23</v>
      </c>
      <c r="N7" s="24" t="s">
        <v>24</v>
      </c>
      <c r="O7" s="21" t="s">
        <v>25</v>
      </c>
      <c r="P7" s="19" t="s">
        <v>15</v>
      </c>
      <c r="Q7" s="18" t="s">
        <v>16</v>
      </c>
      <c r="R7" s="18" t="s">
        <v>19</v>
      </c>
      <c r="S7" s="18" t="s">
        <v>20</v>
      </c>
      <c r="T7" s="18" t="s">
        <v>21</v>
      </c>
      <c r="U7" s="18" t="s">
        <v>22</v>
      </c>
      <c r="V7" s="25" t="s">
        <v>26</v>
      </c>
    </row>
    <row r="8" spans="1:24" ht="14.1" customHeight="1" x14ac:dyDescent="0.25">
      <c r="B8" s="22">
        <v>10</v>
      </c>
      <c r="C8" s="12">
        <v>11</v>
      </c>
      <c r="D8" s="12">
        <v>12</v>
      </c>
      <c r="E8" s="12">
        <v>13</v>
      </c>
      <c r="F8" s="12">
        <v>14</v>
      </c>
      <c r="G8" s="12">
        <v>15</v>
      </c>
      <c r="H8" s="13">
        <v>16</v>
      </c>
      <c r="I8" s="22">
        <v>14</v>
      </c>
      <c r="J8" s="13">
        <v>15</v>
      </c>
      <c r="K8" s="13">
        <v>16</v>
      </c>
      <c r="L8" s="12">
        <v>17</v>
      </c>
      <c r="M8" s="12">
        <v>18</v>
      </c>
      <c r="N8" s="12">
        <v>19</v>
      </c>
      <c r="O8" s="26">
        <v>20</v>
      </c>
      <c r="P8" s="13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4">
        <v>20</v>
      </c>
    </row>
    <row r="9" spans="1:24" s="15" customFormat="1" ht="14.1" customHeight="1" x14ac:dyDescent="0.25">
      <c r="B9" s="27" t="s">
        <v>20</v>
      </c>
      <c r="C9" s="18" t="s">
        <v>21</v>
      </c>
      <c r="D9" s="18" t="s">
        <v>22</v>
      </c>
      <c r="E9" s="28" t="s">
        <v>27</v>
      </c>
      <c r="F9" s="18" t="s">
        <v>25</v>
      </c>
      <c r="G9" s="18" t="s">
        <v>28</v>
      </c>
      <c r="H9" s="19" t="s">
        <v>29</v>
      </c>
      <c r="I9" s="27" t="s">
        <v>28</v>
      </c>
      <c r="J9" s="19" t="s">
        <v>29</v>
      </c>
      <c r="K9" s="19" t="s">
        <v>30</v>
      </c>
      <c r="L9" s="18" t="s">
        <v>31</v>
      </c>
      <c r="M9" s="18" t="s">
        <v>32</v>
      </c>
      <c r="N9" s="29" t="s">
        <v>33</v>
      </c>
      <c r="O9" s="30" t="s">
        <v>34</v>
      </c>
      <c r="P9" s="19" t="s">
        <v>25</v>
      </c>
      <c r="Q9" s="18" t="s">
        <v>28</v>
      </c>
      <c r="R9" s="18" t="s">
        <v>29</v>
      </c>
      <c r="S9" s="18" t="s">
        <v>30</v>
      </c>
      <c r="T9" s="18" t="s">
        <v>31</v>
      </c>
      <c r="U9" s="18" t="s">
        <v>35</v>
      </c>
      <c r="V9" s="31" t="s">
        <v>36</v>
      </c>
    </row>
    <row r="10" spans="1:24" ht="14.1" customHeight="1" x14ac:dyDescent="0.25">
      <c r="B10" s="22">
        <v>17</v>
      </c>
      <c r="C10" s="12">
        <v>18</v>
      </c>
      <c r="D10" s="12">
        <v>19</v>
      </c>
      <c r="E10" s="12">
        <v>20</v>
      </c>
      <c r="F10" s="12">
        <v>21</v>
      </c>
      <c r="G10" s="12">
        <v>22</v>
      </c>
      <c r="H10" s="13">
        <v>23</v>
      </c>
      <c r="I10" s="22">
        <v>21</v>
      </c>
      <c r="J10" s="12">
        <v>22</v>
      </c>
      <c r="K10" s="12">
        <v>23</v>
      </c>
      <c r="L10" s="12">
        <v>24</v>
      </c>
      <c r="M10" s="12">
        <v>25</v>
      </c>
      <c r="N10" s="12">
        <v>26</v>
      </c>
      <c r="O10" s="14">
        <v>27</v>
      </c>
      <c r="P10" s="13">
        <v>21</v>
      </c>
      <c r="Q10" s="12">
        <v>22</v>
      </c>
      <c r="R10" s="12">
        <v>23</v>
      </c>
      <c r="S10" s="12">
        <v>24</v>
      </c>
      <c r="T10" s="12">
        <v>25</v>
      </c>
      <c r="U10" s="12">
        <v>26</v>
      </c>
      <c r="V10" s="14">
        <v>27</v>
      </c>
    </row>
    <row r="11" spans="1:24" s="15" customFormat="1" ht="14.1" customHeight="1" x14ac:dyDescent="0.25">
      <c r="A11" s="23"/>
      <c r="B11" s="19" t="s">
        <v>30</v>
      </c>
      <c r="C11" s="18" t="s">
        <v>31</v>
      </c>
      <c r="D11" s="18" t="s">
        <v>35</v>
      </c>
      <c r="E11" s="29" t="s">
        <v>37</v>
      </c>
      <c r="F11" s="18" t="s">
        <v>34</v>
      </c>
      <c r="G11" s="29" t="s">
        <v>38</v>
      </c>
      <c r="H11" s="31" t="s">
        <v>39</v>
      </c>
      <c r="I11" s="19" t="s">
        <v>38</v>
      </c>
      <c r="J11" s="29" t="s">
        <v>39</v>
      </c>
      <c r="K11" s="18" t="s">
        <v>40</v>
      </c>
      <c r="L11" s="18" t="s">
        <v>41</v>
      </c>
      <c r="M11" s="18" t="s">
        <v>42</v>
      </c>
      <c r="N11" s="18" t="s">
        <v>43</v>
      </c>
      <c r="O11" s="21" t="s">
        <v>44</v>
      </c>
      <c r="P11" s="19" t="s">
        <v>34</v>
      </c>
      <c r="Q11" s="29" t="s">
        <v>38</v>
      </c>
      <c r="R11" s="29" t="s">
        <v>39</v>
      </c>
      <c r="S11" s="18" t="s">
        <v>40</v>
      </c>
      <c r="T11" s="18" t="s">
        <v>41</v>
      </c>
      <c r="U11" s="18" t="s">
        <v>42</v>
      </c>
      <c r="V11" s="21" t="s">
        <v>43</v>
      </c>
      <c r="X11" s="32"/>
    </row>
    <row r="12" spans="1:24" ht="14.1" customHeight="1" x14ac:dyDescent="0.25">
      <c r="B12" s="22">
        <v>24</v>
      </c>
      <c r="C12" s="12">
        <v>25</v>
      </c>
      <c r="D12" s="12">
        <v>26</v>
      </c>
      <c r="E12" s="12">
        <v>27</v>
      </c>
      <c r="F12" s="12">
        <v>28</v>
      </c>
      <c r="G12" s="12">
        <v>29</v>
      </c>
      <c r="H12" s="14">
        <v>30</v>
      </c>
      <c r="I12" s="13">
        <v>28</v>
      </c>
      <c r="J12" s="12"/>
      <c r="K12" s="12"/>
      <c r="L12" s="12"/>
      <c r="M12" s="12"/>
      <c r="N12" s="12"/>
      <c r="O12" s="26"/>
      <c r="P12" s="13">
        <v>28</v>
      </c>
      <c r="Q12" s="12">
        <v>29</v>
      </c>
      <c r="R12" s="12">
        <v>30</v>
      </c>
      <c r="S12" s="12">
        <v>31</v>
      </c>
      <c r="T12" s="12"/>
      <c r="U12" s="12"/>
      <c r="V12" s="26"/>
    </row>
    <row r="13" spans="1:24" s="15" customFormat="1" ht="14.1" customHeight="1" x14ac:dyDescent="0.25">
      <c r="B13" s="27" t="s">
        <v>40</v>
      </c>
      <c r="C13" s="18" t="s">
        <v>41</v>
      </c>
      <c r="D13" s="18" t="s">
        <v>42</v>
      </c>
      <c r="E13" s="18" t="s">
        <v>43</v>
      </c>
      <c r="F13" s="18" t="s">
        <v>44</v>
      </c>
      <c r="G13" s="18" t="s">
        <v>45</v>
      </c>
      <c r="H13" s="21" t="s">
        <v>9</v>
      </c>
      <c r="I13" s="19" t="s">
        <v>45</v>
      </c>
      <c r="J13" s="18"/>
      <c r="K13" s="18"/>
      <c r="L13" s="18"/>
      <c r="M13" s="18"/>
      <c r="N13" s="18"/>
      <c r="O13" s="30"/>
      <c r="P13" s="19" t="s">
        <v>44</v>
      </c>
      <c r="Q13" s="18" t="s">
        <v>45</v>
      </c>
      <c r="R13" s="18" t="s">
        <v>9</v>
      </c>
      <c r="S13" s="18" t="s">
        <v>10</v>
      </c>
      <c r="T13" s="18"/>
      <c r="U13" s="18"/>
      <c r="V13" s="30"/>
    </row>
    <row r="14" spans="1:24" ht="14.1" customHeight="1" x14ac:dyDescent="0.25">
      <c r="B14" s="22">
        <v>31</v>
      </c>
      <c r="C14" s="12"/>
      <c r="D14" s="12"/>
      <c r="E14" s="12"/>
      <c r="F14" s="12"/>
      <c r="G14" s="12"/>
      <c r="H14" s="26"/>
      <c r="I14" s="11"/>
      <c r="J14" s="12"/>
      <c r="K14" s="12"/>
      <c r="L14" s="12"/>
      <c r="M14" s="12"/>
      <c r="N14" s="12"/>
      <c r="O14" s="12"/>
      <c r="P14" s="11"/>
      <c r="Q14" s="12"/>
      <c r="R14" s="12"/>
      <c r="S14" s="12"/>
      <c r="T14" s="12"/>
      <c r="U14" s="12"/>
      <c r="V14" s="26"/>
    </row>
    <row r="15" spans="1:24" ht="14.1" customHeight="1" x14ac:dyDescent="0.25">
      <c r="B15" s="33" t="s">
        <v>10</v>
      </c>
      <c r="C15" s="34"/>
      <c r="D15" s="35"/>
      <c r="E15" s="35"/>
      <c r="F15" s="35"/>
      <c r="G15" s="35"/>
      <c r="H15" s="36"/>
      <c r="I15" s="37"/>
      <c r="J15" s="35"/>
      <c r="K15" s="35"/>
      <c r="L15" s="35"/>
      <c r="M15" s="35"/>
      <c r="N15" s="35"/>
      <c r="O15" s="35"/>
      <c r="P15" s="38"/>
      <c r="Q15" s="39"/>
      <c r="R15" s="35"/>
      <c r="S15" s="35"/>
      <c r="T15" s="35"/>
      <c r="U15" s="35"/>
      <c r="V15" s="36"/>
    </row>
    <row r="16" spans="1:24" s="15" customFormat="1" ht="18.75" customHeight="1" x14ac:dyDescent="0.25">
      <c r="B16" s="7"/>
      <c r="C16" s="5"/>
      <c r="D16" s="4" t="s">
        <v>6</v>
      </c>
      <c r="E16" s="4"/>
      <c r="F16" s="4" t="s">
        <v>2</v>
      </c>
      <c r="G16" s="4"/>
      <c r="H16" s="40"/>
      <c r="I16" s="41"/>
      <c r="J16" s="4"/>
      <c r="K16" s="4" t="s">
        <v>7</v>
      </c>
      <c r="L16" s="4"/>
      <c r="M16" s="4" t="s">
        <v>2</v>
      </c>
      <c r="N16" s="4"/>
      <c r="O16" s="4"/>
      <c r="P16" s="41"/>
      <c r="Q16" s="4"/>
      <c r="R16" s="4" t="s">
        <v>8</v>
      </c>
      <c r="S16" s="4"/>
      <c r="T16" s="4" t="s">
        <v>2</v>
      </c>
      <c r="U16" s="5"/>
      <c r="V16" s="6"/>
    </row>
    <row r="17" spans="1:57" ht="14.1" customHeight="1" x14ac:dyDescent="0.25">
      <c r="B17" s="8" t="s">
        <v>5</v>
      </c>
      <c r="C17" s="9" t="s">
        <v>1</v>
      </c>
      <c r="D17" s="9" t="s">
        <v>3</v>
      </c>
      <c r="E17" s="9" t="s">
        <v>4</v>
      </c>
      <c r="F17" s="9" t="s">
        <v>6</v>
      </c>
      <c r="G17" s="9" t="s">
        <v>7</v>
      </c>
      <c r="H17" s="10" t="s">
        <v>8</v>
      </c>
      <c r="I17" s="8" t="s">
        <v>5</v>
      </c>
      <c r="J17" s="9" t="s">
        <v>1</v>
      </c>
      <c r="K17" s="9" t="s">
        <v>3</v>
      </c>
      <c r="L17" s="9" t="s">
        <v>4</v>
      </c>
      <c r="M17" s="9" t="s">
        <v>6</v>
      </c>
      <c r="N17" s="9" t="s">
        <v>7</v>
      </c>
      <c r="O17" s="9" t="s">
        <v>8</v>
      </c>
      <c r="P17" s="8" t="s">
        <v>5</v>
      </c>
      <c r="Q17" s="9" t="s">
        <v>1</v>
      </c>
      <c r="R17" s="9" t="s">
        <v>3</v>
      </c>
      <c r="S17" s="9" t="s">
        <v>4</v>
      </c>
      <c r="T17" s="9" t="s">
        <v>6</v>
      </c>
      <c r="U17" s="9" t="s">
        <v>7</v>
      </c>
      <c r="V17" s="10" t="s">
        <v>8</v>
      </c>
    </row>
    <row r="18" spans="1:57" s="15" customFormat="1" ht="14.1" customHeight="1" x14ac:dyDescent="0.25">
      <c r="B18" s="11"/>
      <c r="C18" s="12"/>
      <c r="D18" s="12"/>
      <c r="E18" s="12"/>
      <c r="F18" s="12">
        <v>1</v>
      </c>
      <c r="G18" s="13">
        <v>2</v>
      </c>
      <c r="H18" s="13">
        <v>3</v>
      </c>
      <c r="I18" s="11"/>
      <c r="J18" s="12"/>
      <c r="K18" s="12"/>
      <c r="L18" s="12"/>
      <c r="M18" s="12"/>
      <c r="N18" s="12"/>
      <c r="O18" s="13">
        <v>1</v>
      </c>
      <c r="P18" s="11"/>
      <c r="Q18" s="12"/>
      <c r="R18" s="12">
        <v>1</v>
      </c>
      <c r="S18" s="12">
        <v>2</v>
      </c>
      <c r="T18" s="12">
        <v>3</v>
      </c>
      <c r="U18" s="12">
        <v>4</v>
      </c>
      <c r="V18" s="14">
        <v>5</v>
      </c>
    </row>
    <row r="19" spans="1:57" ht="14.1" customHeight="1" x14ac:dyDescent="0.25">
      <c r="B19" s="16"/>
      <c r="C19" s="18"/>
      <c r="D19" s="18"/>
      <c r="E19" s="18"/>
      <c r="F19" s="18" t="s">
        <v>11</v>
      </c>
      <c r="G19" s="19" t="s">
        <v>12</v>
      </c>
      <c r="H19" s="19" t="s">
        <v>46</v>
      </c>
      <c r="I19" s="16"/>
      <c r="J19" s="18"/>
      <c r="K19" s="18"/>
      <c r="L19" s="18"/>
      <c r="M19" s="18"/>
      <c r="N19" s="18"/>
      <c r="O19" s="19" t="s">
        <v>11</v>
      </c>
      <c r="P19" s="20"/>
      <c r="Q19" s="29"/>
      <c r="R19" s="18" t="s">
        <v>12</v>
      </c>
      <c r="S19" s="18" t="s">
        <v>46</v>
      </c>
      <c r="T19" s="18" t="s">
        <v>14</v>
      </c>
      <c r="U19" s="18" t="s">
        <v>15</v>
      </c>
      <c r="V19" s="21" t="s">
        <v>47</v>
      </c>
      <c r="W19" s="18"/>
    </row>
    <row r="20" spans="1:57" s="15" customFormat="1" ht="14.1" customHeight="1" x14ac:dyDescent="0.25">
      <c r="B20" s="22">
        <v>4</v>
      </c>
      <c r="C20" s="13">
        <v>5</v>
      </c>
      <c r="D20" s="12">
        <v>6</v>
      </c>
      <c r="E20" s="12">
        <v>7</v>
      </c>
      <c r="F20" s="12">
        <v>8</v>
      </c>
      <c r="G20" s="12">
        <v>9</v>
      </c>
      <c r="H20" s="13">
        <v>10</v>
      </c>
      <c r="I20" s="22">
        <v>2</v>
      </c>
      <c r="J20" s="12">
        <v>3</v>
      </c>
      <c r="K20" s="12">
        <v>4</v>
      </c>
      <c r="L20" s="12">
        <v>5</v>
      </c>
      <c r="M20" s="12">
        <v>6</v>
      </c>
      <c r="N20" s="12">
        <v>7</v>
      </c>
      <c r="O20" s="13">
        <v>8</v>
      </c>
      <c r="P20" s="22">
        <v>6</v>
      </c>
      <c r="Q20" s="12">
        <v>7</v>
      </c>
      <c r="R20" s="12">
        <v>8</v>
      </c>
      <c r="S20" s="12">
        <v>9</v>
      </c>
      <c r="T20" s="12">
        <v>10</v>
      </c>
      <c r="U20" s="12">
        <v>11</v>
      </c>
      <c r="V20" s="14">
        <v>12</v>
      </c>
    </row>
    <row r="21" spans="1:57" ht="14.1" customHeight="1" x14ac:dyDescent="0.25">
      <c r="A21" s="42"/>
      <c r="B21" s="43" t="s">
        <v>48</v>
      </c>
      <c r="C21" s="19" t="s">
        <v>15</v>
      </c>
      <c r="D21" s="18" t="s">
        <v>16</v>
      </c>
      <c r="E21" s="18" t="s">
        <v>19</v>
      </c>
      <c r="F21" s="18" t="s">
        <v>20</v>
      </c>
      <c r="G21" s="18" t="s">
        <v>21</v>
      </c>
      <c r="H21" s="21" t="s">
        <v>22</v>
      </c>
      <c r="I21" s="19" t="s">
        <v>12</v>
      </c>
      <c r="J21" s="18" t="s">
        <v>46</v>
      </c>
      <c r="K21" s="18" t="s">
        <v>14</v>
      </c>
      <c r="L21" s="18" t="s">
        <v>49</v>
      </c>
      <c r="M21" s="18" t="s">
        <v>16</v>
      </c>
      <c r="N21" s="18" t="s">
        <v>19</v>
      </c>
      <c r="O21" s="21" t="s">
        <v>20</v>
      </c>
      <c r="P21" s="19" t="s">
        <v>19</v>
      </c>
      <c r="Q21" s="18" t="s">
        <v>20</v>
      </c>
      <c r="R21" s="18" t="s">
        <v>21</v>
      </c>
      <c r="S21" s="18" t="s">
        <v>22</v>
      </c>
      <c r="T21" s="44" t="s">
        <v>50</v>
      </c>
      <c r="U21" s="18" t="s">
        <v>25</v>
      </c>
      <c r="V21" s="21" t="s">
        <v>28</v>
      </c>
    </row>
    <row r="22" spans="1:57" s="15" customFormat="1" ht="14.1" customHeight="1" x14ac:dyDescent="0.25">
      <c r="A22" s="23"/>
      <c r="B22" s="13">
        <v>11</v>
      </c>
      <c r="C22" s="12">
        <v>12</v>
      </c>
      <c r="D22" s="12">
        <v>13</v>
      </c>
      <c r="E22" s="12">
        <v>14</v>
      </c>
      <c r="F22" s="12">
        <v>15</v>
      </c>
      <c r="G22" s="12">
        <v>16</v>
      </c>
      <c r="H22" s="13">
        <v>17</v>
      </c>
      <c r="I22" s="2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4">
        <v>15</v>
      </c>
      <c r="P22" s="13">
        <v>13</v>
      </c>
      <c r="Q22" s="13">
        <v>14</v>
      </c>
      <c r="R22" s="12">
        <v>15</v>
      </c>
      <c r="S22" s="12">
        <v>16</v>
      </c>
      <c r="T22" s="12">
        <v>17</v>
      </c>
      <c r="U22" s="12">
        <v>18</v>
      </c>
      <c r="V22" s="14">
        <v>19</v>
      </c>
    </row>
    <row r="23" spans="1:57" ht="14.1" customHeight="1" x14ac:dyDescent="0.25">
      <c r="A23" s="42"/>
      <c r="B23" s="19" t="s">
        <v>23</v>
      </c>
      <c r="C23" s="44" t="s">
        <v>51</v>
      </c>
      <c r="D23" s="18" t="s">
        <v>25</v>
      </c>
      <c r="E23" s="18" t="s">
        <v>28</v>
      </c>
      <c r="F23" s="18" t="s">
        <v>29</v>
      </c>
      <c r="G23" s="18" t="s">
        <v>30</v>
      </c>
      <c r="H23" s="21" t="s">
        <v>31</v>
      </c>
      <c r="I23" s="19" t="s">
        <v>21</v>
      </c>
      <c r="J23" s="18" t="s">
        <v>22</v>
      </c>
      <c r="K23" s="18" t="s">
        <v>23</v>
      </c>
      <c r="L23" s="44" t="s">
        <v>52</v>
      </c>
      <c r="M23" s="18" t="s">
        <v>25</v>
      </c>
      <c r="N23" s="18" t="s">
        <v>28</v>
      </c>
      <c r="O23" s="21" t="s">
        <v>29</v>
      </c>
      <c r="P23" s="19" t="s">
        <v>29</v>
      </c>
      <c r="Q23" s="43" t="s">
        <v>53</v>
      </c>
      <c r="R23" s="18" t="s">
        <v>31</v>
      </c>
      <c r="S23" s="18" t="s">
        <v>35</v>
      </c>
      <c r="T23" s="29" t="s">
        <v>33</v>
      </c>
      <c r="U23" s="18" t="s">
        <v>34</v>
      </c>
      <c r="V23" s="31" t="s">
        <v>38</v>
      </c>
    </row>
    <row r="24" spans="1:57" ht="14.1" customHeight="1" x14ac:dyDescent="0.25">
      <c r="B24" s="22">
        <v>18</v>
      </c>
      <c r="C24" s="12">
        <v>19</v>
      </c>
      <c r="D24" s="12">
        <v>20</v>
      </c>
      <c r="E24" s="12">
        <v>21</v>
      </c>
      <c r="F24" s="12">
        <v>22</v>
      </c>
      <c r="G24" s="12">
        <v>23</v>
      </c>
      <c r="H24" s="14">
        <v>24</v>
      </c>
      <c r="I24" s="13">
        <v>16</v>
      </c>
      <c r="J24" s="12">
        <v>17</v>
      </c>
      <c r="K24" s="12">
        <v>18</v>
      </c>
      <c r="L24" s="12">
        <v>19</v>
      </c>
      <c r="M24" s="12">
        <v>20</v>
      </c>
      <c r="N24" s="12">
        <v>21</v>
      </c>
      <c r="O24" s="14">
        <v>22</v>
      </c>
      <c r="P24" s="13">
        <v>20</v>
      </c>
      <c r="Q24" s="12">
        <v>21</v>
      </c>
      <c r="R24" s="12">
        <v>22</v>
      </c>
      <c r="S24" s="12">
        <v>23</v>
      </c>
      <c r="T24" s="12">
        <v>24</v>
      </c>
      <c r="U24" s="12">
        <v>25</v>
      </c>
      <c r="V24" s="14">
        <v>26</v>
      </c>
    </row>
    <row r="25" spans="1:57" ht="14.1" customHeight="1" x14ac:dyDescent="0.25">
      <c r="A25" s="42"/>
      <c r="B25" s="19" t="s">
        <v>35</v>
      </c>
      <c r="C25" s="29" t="s">
        <v>33</v>
      </c>
      <c r="D25" s="18" t="s">
        <v>54</v>
      </c>
      <c r="E25" s="18" t="s">
        <v>38</v>
      </c>
      <c r="F25" s="29" t="s">
        <v>39</v>
      </c>
      <c r="G25" s="18" t="s">
        <v>40</v>
      </c>
      <c r="H25" s="21" t="s">
        <v>41</v>
      </c>
      <c r="I25" s="19" t="s">
        <v>30</v>
      </c>
      <c r="J25" s="18" t="s">
        <v>31</v>
      </c>
      <c r="K25" s="18" t="s">
        <v>35</v>
      </c>
      <c r="L25" s="29" t="s">
        <v>33</v>
      </c>
      <c r="M25" s="18" t="s">
        <v>34</v>
      </c>
      <c r="N25" s="29" t="s">
        <v>55</v>
      </c>
      <c r="O25" s="31" t="s">
        <v>39</v>
      </c>
      <c r="P25" s="45" t="s">
        <v>39</v>
      </c>
      <c r="Q25" s="18" t="s">
        <v>56</v>
      </c>
      <c r="R25" s="18" t="s">
        <v>41</v>
      </c>
      <c r="S25" s="18" t="s">
        <v>42</v>
      </c>
      <c r="T25" s="18" t="s">
        <v>43</v>
      </c>
      <c r="U25" s="18" t="s">
        <v>44</v>
      </c>
      <c r="V25" s="21" t="s">
        <v>45</v>
      </c>
    </row>
    <row r="26" spans="1:57" ht="14.1" customHeight="1" x14ac:dyDescent="0.25">
      <c r="B26" s="22">
        <v>25</v>
      </c>
      <c r="C26" s="12">
        <v>26</v>
      </c>
      <c r="D26" s="12">
        <v>27</v>
      </c>
      <c r="E26" s="12">
        <v>28</v>
      </c>
      <c r="F26" s="12">
        <v>29</v>
      </c>
      <c r="G26" s="12">
        <v>30</v>
      </c>
      <c r="H26" s="26"/>
      <c r="I26" s="13">
        <v>23</v>
      </c>
      <c r="J26" s="12">
        <v>24</v>
      </c>
      <c r="K26" s="12">
        <v>25</v>
      </c>
      <c r="L26" s="12">
        <v>26</v>
      </c>
      <c r="M26" s="12">
        <v>27</v>
      </c>
      <c r="N26" s="12">
        <v>28</v>
      </c>
      <c r="O26" s="14">
        <v>29</v>
      </c>
      <c r="P26" s="13">
        <v>27</v>
      </c>
      <c r="Q26" s="12">
        <v>28</v>
      </c>
      <c r="R26" s="12">
        <v>29</v>
      </c>
      <c r="S26" s="12">
        <v>30</v>
      </c>
      <c r="T26" s="12"/>
      <c r="U26" s="12"/>
      <c r="V26" s="26"/>
    </row>
    <row r="27" spans="1:57" ht="14.1" customHeight="1" x14ac:dyDescent="0.25">
      <c r="A27" s="42"/>
      <c r="B27" s="19" t="s">
        <v>42</v>
      </c>
      <c r="C27" s="18" t="s">
        <v>43</v>
      </c>
      <c r="D27" s="18" t="s">
        <v>44</v>
      </c>
      <c r="E27" s="18" t="s">
        <v>45</v>
      </c>
      <c r="F27" s="18" t="s">
        <v>9</v>
      </c>
      <c r="G27" s="18" t="s">
        <v>10</v>
      </c>
      <c r="H27" s="46"/>
      <c r="I27" s="19" t="s">
        <v>40</v>
      </c>
      <c r="J27" s="18" t="s">
        <v>41</v>
      </c>
      <c r="K27" s="18" t="s">
        <v>42</v>
      </c>
      <c r="L27" s="18" t="s">
        <v>43</v>
      </c>
      <c r="M27" s="18" t="s">
        <v>44</v>
      </c>
      <c r="N27" s="18" t="s">
        <v>45</v>
      </c>
      <c r="O27" s="21" t="s">
        <v>9</v>
      </c>
      <c r="P27" s="19" t="s">
        <v>9</v>
      </c>
      <c r="Q27" s="18" t="s">
        <v>10</v>
      </c>
      <c r="R27" s="18" t="s">
        <v>11</v>
      </c>
      <c r="S27" s="18" t="s">
        <v>12</v>
      </c>
      <c r="T27" s="18"/>
      <c r="U27" s="18"/>
      <c r="V27" s="30"/>
    </row>
    <row r="28" spans="1:57" ht="14.1" customHeight="1" x14ac:dyDescent="0.25">
      <c r="B28" s="11"/>
      <c r="C28" s="12"/>
      <c r="D28" s="12"/>
      <c r="E28" s="12"/>
      <c r="F28" s="12"/>
      <c r="G28" s="12"/>
      <c r="H28" s="26"/>
      <c r="I28" s="22">
        <v>30</v>
      </c>
      <c r="J28" s="12">
        <v>31</v>
      </c>
      <c r="K28" s="12"/>
      <c r="L28" s="12"/>
      <c r="M28" s="12"/>
      <c r="N28" s="12"/>
      <c r="O28" s="26"/>
      <c r="P28" s="12"/>
      <c r="Q28" s="12"/>
      <c r="R28" s="12"/>
      <c r="S28" s="12"/>
      <c r="T28" s="12"/>
      <c r="U28" s="12"/>
      <c r="V28" s="26"/>
    </row>
    <row r="29" spans="1:57" ht="14.1" customHeight="1" x14ac:dyDescent="0.25">
      <c r="B29" s="37"/>
      <c r="C29" s="34"/>
      <c r="D29" s="35"/>
      <c r="E29" s="35"/>
      <c r="F29" s="35"/>
      <c r="G29" s="35"/>
      <c r="H29" s="36"/>
      <c r="I29" s="33" t="s">
        <v>10</v>
      </c>
      <c r="J29" s="18" t="s">
        <v>11</v>
      </c>
      <c r="K29" s="35"/>
      <c r="L29" s="35"/>
      <c r="M29" s="35"/>
      <c r="N29" s="35"/>
      <c r="O29" s="35"/>
      <c r="P29" s="38"/>
      <c r="Q29" s="39"/>
      <c r="R29" s="35"/>
      <c r="S29" s="35"/>
      <c r="T29" s="35"/>
      <c r="U29" s="35"/>
      <c r="V29" s="36"/>
    </row>
    <row r="30" spans="1:57" ht="18.75" customHeight="1" x14ac:dyDescent="0.25">
      <c r="B30" s="7"/>
      <c r="C30" s="5"/>
      <c r="D30" s="4" t="s">
        <v>57</v>
      </c>
      <c r="E30" s="4"/>
      <c r="F30" s="4" t="s">
        <v>2</v>
      </c>
      <c r="G30" s="4"/>
      <c r="H30" s="40"/>
      <c r="I30" s="41"/>
      <c r="J30" s="4"/>
      <c r="K30" s="4" t="s">
        <v>58</v>
      </c>
      <c r="L30" s="4"/>
      <c r="M30" s="4" t="s">
        <v>2</v>
      </c>
      <c r="N30" s="4"/>
      <c r="O30" s="4"/>
      <c r="P30" s="41"/>
      <c r="Q30" s="4"/>
      <c r="R30" s="4" t="s">
        <v>59</v>
      </c>
      <c r="S30" s="4"/>
      <c r="T30" s="4" t="s">
        <v>2</v>
      </c>
      <c r="U30" s="47"/>
      <c r="V30" s="48"/>
      <c r="AR30" s="49"/>
      <c r="AS30" s="49"/>
      <c r="AT30" s="49"/>
      <c r="AU30" s="49"/>
      <c r="AV30" s="49"/>
      <c r="AW30" s="49"/>
      <c r="AX30" s="50"/>
      <c r="AY30" s="49"/>
      <c r="AZ30" s="49"/>
      <c r="BA30" s="49"/>
      <c r="BB30" s="49"/>
      <c r="BC30" s="49"/>
      <c r="BD30" s="49"/>
      <c r="BE30" s="49"/>
    </row>
    <row r="31" spans="1:57" s="15" customFormat="1" ht="14.1" customHeight="1" x14ac:dyDescent="0.25">
      <c r="B31" s="8" t="s">
        <v>5</v>
      </c>
      <c r="C31" s="9" t="s">
        <v>1</v>
      </c>
      <c r="D31" s="9" t="s">
        <v>3</v>
      </c>
      <c r="E31" s="9" t="s">
        <v>4</v>
      </c>
      <c r="F31" s="9" t="s">
        <v>6</v>
      </c>
      <c r="G31" s="9" t="s">
        <v>7</v>
      </c>
      <c r="H31" s="10" t="s">
        <v>8</v>
      </c>
      <c r="I31" s="8" t="s">
        <v>5</v>
      </c>
      <c r="J31" s="9" t="s">
        <v>1</v>
      </c>
      <c r="K31" s="9" t="s">
        <v>3</v>
      </c>
      <c r="L31" s="9" t="s">
        <v>4</v>
      </c>
      <c r="M31" s="9" t="s">
        <v>6</v>
      </c>
      <c r="N31" s="9" t="s">
        <v>7</v>
      </c>
      <c r="O31" s="9" t="s">
        <v>8</v>
      </c>
      <c r="P31" s="11" t="s">
        <v>5</v>
      </c>
      <c r="Q31" s="12" t="s">
        <v>1</v>
      </c>
      <c r="R31" s="12" t="s">
        <v>3</v>
      </c>
      <c r="S31" s="12" t="s">
        <v>4</v>
      </c>
      <c r="T31" s="12" t="s">
        <v>6</v>
      </c>
      <c r="U31" s="12" t="s">
        <v>7</v>
      </c>
      <c r="V31" s="26" t="s">
        <v>8</v>
      </c>
      <c r="AR31" s="51"/>
      <c r="AS31" s="52"/>
      <c r="AT31" s="51"/>
      <c r="AU31" s="51"/>
      <c r="AV31" s="51"/>
      <c r="AW31" s="51"/>
      <c r="AX31" s="50"/>
      <c r="AY31" s="51"/>
      <c r="AZ31" s="51"/>
      <c r="BA31" s="51"/>
      <c r="BB31" s="52"/>
      <c r="BC31" s="51"/>
      <c r="BD31" s="51"/>
      <c r="BE31" s="51"/>
    </row>
    <row r="32" spans="1:57" ht="14.1" customHeight="1" x14ac:dyDescent="0.25">
      <c r="B32" s="11"/>
      <c r="C32" s="12"/>
      <c r="D32" s="12"/>
      <c r="E32" s="12"/>
      <c r="F32" s="12">
        <v>1</v>
      </c>
      <c r="G32" s="12">
        <v>2</v>
      </c>
      <c r="H32" s="13">
        <v>3</v>
      </c>
      <c r="I32" s="22">
        <v>1</v>
      </c>
      <c r="J32" s="12">
        <v>2</v>
      </c>
      <c r="K32" s="12">
        <v>3</v>
      </c>
      <c r="L32" s="12">
        <v>4</v>
      </c>
      <c r="M32" s="12">
        <v>5</v>
      </c>
      <c r="N32" s="12">
        <v>6</v>
      </c>
      <c r="O32" s="13">
        <v>7</v>
      </c>
      <c r="P32" s="11"/>
      <c r="Q32" s="12"/>
      <c r="R32" s="12"/>
      <c r="S32" s="12">
        <v>1</v>
      </c>
      <c r="T32" s="12">
        <v>2</v>
      </c>
      <c r="U32" s="12">
        <v>3</v>
      </c>
      <c r="V32" s="14">
        <v>4</v>
      </c>
      <c r="AR32" s="49"/>
      <c r="AS32" s="49"/>
      <c r="AT32" s="49"/>
      <c r="AU32" s="49"/>
      <c r="AV32" s="49"/>
      <c r="AW32" s="49"/>
      <c r="AX32" s="50"/>
      <c r="AY32" s="49"/>
      <c r="AZ32" s="49"/>
      <c r="BA32" s="49"/>
      <c r="BB32" s="49"/>
      <c r="BC32" s="49"/>
      <c r="BD32" s="49"/>
      <c r="BE32" s="49"/>
    </row>
    <row r="33" spans="1:57" s="15" customFormat="1" ht="14.1" customHeight="1" x14ac:dyDescent="0.25">
      <c r="B33" s="16"/>
      <c r="C33" s="18"/>
      <c r="D33" s="18"/>
      <c r="E33" s="29"/>
      <c r="F33" s="18" t="s">
        <v>46</v>
      </c>
      <c r="G33" s="18" t="s">
        <v>14</v>
      </c>
      <c r="H33" s="19" t="s">
        <v>15</v>
      </c>
      <c r="I33" s="27" t="s">
        <v>14</v>
      </c>
      <c r="J33" s="18" t="s">
        <v>15</v>
      </c>
      <c r="K33" s="18" t="s">
        <v>16</v>
      </c>
      <c r="L33" s="18" t="s">
        <v>19</v>
      </c>
      <c r="M33" s="18" t="s">
        <v>20</v>
      </c>
      <c r="N33" s="18" t="s">
        <v>21</v>
      </c>
      <c r="O33" s="19" t="s">
        <v>60</v>
      </c>
      <c r="P33" s="16"/>
      <c r="Q33" s="18"/>
      <c r="R33" s="18"/>
      <c r="S33" s="18" t="s">
        <v>16</v>
      </c>
      <c r="T33" s="18" t="s">
        <v>19</v>
      </c>
      <c r="U33" s="18" t="s">
        <v>20</v>
      </c>
      <c r="V33" s="21" t="s">
        <v>21</v>
      </c>
      <c r="AR33" s="51"/>
      <c r="AS33" s="51"/>
      <c r="AT33" s="51"/>
      <c r="AU33" s="51"/>
      <c r="AV33" s="51"/>
      <c r="AW33" s="51"/>
      <c r="AX33" s="50"/>
      <c r="AY33" s="51"/>
      <c r="AZ33" s="51"/>
      <c r="BA33" s="51"/>
      <c r="BB33" s="51"/>
      <c r="BC33" s="51"/>
      <c r="BD33" s="51"/>
      <c r="BE33" s="51"/>
    </row>
    <row r="34" spans="1:57" ht="14.1" customHeight="1" x14ac:dyDescent="0.25">
      <c r="A34" s="42"/>
      <c r="B34" s="13">
        <v>4</v>
      </c>
      <c r="C34" s="12">
        <v>5</v>
      </c>
      <c r="D34" s="12">
        <v>6</v>
      </c>
      <c r="E34" s="12">
        <v>7</v>
      </c>
      <c r="F34" s="12">
        <v>8</v>
      </c>
      <c r="G34" s="12">
        <v>9</v>
      </c>
      <c r="H34" s="13">
        <v>10</v>
      </c>
      <c r="I34" s="22">
        <v>8</v>
      </c>
      <c r="J34" s="12">
        <v>9</v>
      </c>
      <c r="K34" s="12">
        <v>10</v>
      </c>
      <c r="L34" s="12">
        <v>11</v>
      </c>
      <c r="M34" s="12">
        <v>12</v>
      </c>
      <c r="N34" s="12">
        <v>13</v>
      </c>
      <c r="O34" s="13">
        <v>14</v>
      </c>
      <c r="P34" s="22">
        <v>5</v>
      </c>
      <c r="Q34" s="12">
        <v>6</v>
      </c>
      <c r="R34" s="12">
        <v>7</v>
      </c>
      <c r="S34" s="12">
        <v>8</v>
      </c>
      <c r="T34" s="12">
        <v>9</v>
      </c>
      <c r="U34" s="12">
        <v>10</v>
      </c>
      <c r="V34" s="26">
        <v>11</v>
      </c>
      <c r="AR34" s="49"/>
      <c r="AS34" s="49"/>
      <c r="AT34" s="49"/>
      <c r="AU34" s="49"/>
      <c r="AV34" s="49"/>
      <c r="AW34" s="49"/>
      <c r="AX34" s="50"/>
      <c r="AY34" s="49"/>
      <c r="AZ34" s="49"/>
      <c r="BA34" s="49"/>
      <c r="BB34" s="49"/>
      <c r="BC34" s="49"/>
      <c r="BD34" s="49"/>
      <c r="BE34" s="49"/>
    </row>
    <row r="35" spans="1:57" s="15" customFormat="1" ht="14.1" customHeight="1" x14ac:dyDescent="0.25">
      <c r="A35" s="23"/>
      <c r="B35" s="19" t="s">
        <v>16</v>
      </c>
      <c r="C35" s="18" t="s">
        <v>19</v>
      </c>
      <c r="D35" s="18" t="s">
        <v>20</v>
      </c>
      <c r="E35" s="18" t="s">
        <v>61</v>
      </c>
      <c r="F35" s="18" t="s">
        <v>22</v>
      </c>
      <c r="G35" s="18" t="s">
        <v>23</v>
      </c>
      <c r="H35" s="25" t="s">
        <v>62</v>
      </c>
      <c r="I35" s="24" t="s">
        <v>63</v>
      </c>
      <c r="J35" s="18" t="s">
        <v>25</v>
      </c>
      <c r="K35" s="18" t="s">
        <v>28</v>
      </c>
      <c r="L35" s="18" t="s">
        <v>29</v>
      </c>
      <c r="M35" s="18" t="s">
        <v>30</v>
      </c>
      <c r="N35" s="18" t="s">
        <v>31</v>
      </c>
      <c r="O35" s="21" t="s">
        <v>35</v>
      </c>
      <c r="P35" s="19" t="s">
        <v>22</v>
      </c>
      <c r="Q35" s="18" t="s">
        <v>23</v>
      </c>
      <c r="R35" s="28" t="s">
        <v>64</v>
      </c>
      <c r="S35" s="18" t="s">
        <v>25</v>
      </c>
      <c r="T35" s="18" t="s">
        <v>28</v>
      </c>
      <c r="U35" s="18" t="s">
        <v>29</v>
      </c>
      <c r="V35" s="30" t="s">
        <v>30</v>
      </c>
      <c r="AR35" s="51"/>
      <c r="AS35" s="51"/>
      <c r="AT35" s="52"/>
      <c r="AU35" s="51"/>
      <c r="AV35" s="51"/>
      <c r="AW35" s="51"/>
      <c r="AX35" s="50"/>
      <c r="AY35" s="51"/>
      <c r="AZ35" s="51"/>
      <c r="BA35" s="51"/>
      <c r="BB35" s="51"/>
      <c r="BC35" s="52"/>
      <c r="BD35" s="51"/>
      <c r="BE35" s="51"/>
    </row>
    <row r="36" spans="1:57" ht="14.1" customHeight="1" x14ac:dyDescent="0.25">
      <c r="A36" s="42"/>
      <c r="B36" s="13">
        <v>11</v>
      </c>
      <c r="C36" s="12">
        <v>12</v>
      </c>
      <c r="D36" s="12">
        <v>13</v>
      </c>
      <c r="E36" s="12">
        <v>14</v>
      </c>
      <c r="F36" s="12">
        <v>15</v>
      </c>
      <c r="G36" s="12">
        <v>16</v>
      </c>
      <c r="H36" s="14">
        <v>17</v>
      </c>
      <c r="I36" s="13">
        <v>15</v>
      </c>
      <c r="J36" s="12">
        <v>16</v>
      </c>
      <c r="K36" s="12">
        <v>17</v>
      </c>
      <c r="L36" s="12">
        <v>18</v>
      </c>
      <c r="M36" s="12">
        <v>19</v>
      </c>
      <c r="N36" s="12">
        <v>20</v>
      </c>
      <c r="O36" s="14">
        <v>21</v>
      </c>
      <c r="P36" s="13">
        <v>12</v>
      </c>
      <c r="Q36" s="12">
        <v>13</v>
      </c>
      <c r="R36" s="12">
        <v>14</v>
      </c>
      <c r="S36" s="12">
        <v>15</v>
      </c>
      <c r="T36" s="12">
        <v>16</v>
      </c>
      <c r="U36" s="12">
        <v>17</v>
      </c>
      <c r="V36" s="14">
        <v>18</v>
      </c>
      <c r="AR36" s="49"/>
      <c r="AS36" s="49"/>
      <c r="AT36" s="49"/>
      <c r="AU36" s="50"/>
      <c r="AV36" s="50"/>
      <c r="AW36" s="50"/>
      <c r="AX36" s="50"/>
      <c r="AY36" s="49"/>
      <c r="AZ36" s="49"/>
      <c r="BA36" s="49"/>
      <c r="BB36" s="49"/>
      <c r="BC36" s="49"/>
      <c r="BD36" s="49"/>
      <c r="BE36" s="49"/>
    </row>
    <row r="37" spans="1:57" s="15" customFormat="1" ht="14.1" customHeight="1" x14ac:dyDescent="0.25">
      <c r="A37" s="23"/>
      <c r="B37" s="19" t="s">
        <v>25</v>
      </c>
      <c r="C37" s="18" t="s">
        <v>28</v>
      </c>
      <c r="D37" s="18" t="s">
        <v>29</v>
      </c>
      <c r="E37" s="18" t="s">
        <v>30</v>
      </c>
      <c r="F37" s="18" t="s">
        <v>31</v>
      </c>
      <c r="G37" s="18" t="s">
        <v>35</v>
      </c>
      <c r="H37" s="31" t="s">
        <v>33</v>
      </c>
      <c r="I37" s="45" t="s">
        <v>33</v>
      </c>
      <c r="J37" s="18" t="s">
        <v>34</v>
      </c>
      <c r="K37" s="29" t="s">
        <v>38</v>
      </c>
      <c r="L37" s="29" t="s">
        <v>39</v>
      </c>
      <c r="M37" s="18" t="s">
        <v>40</v>
      </c>
      <c r="N37" s="18" t="s">
        <v>41</v>
      </c>
      <c r="O37" s="21" t="s">
        <v>42</v>
      </c>
      <c r="P37" s="19" t="s">
        <v>31</v>
      </c>
      <c r="Q37" s="18" t="s">
        <v>35</v>
      </c>
      <c r="R37" s="29" t="s">
        <v>33</v>
      </c>
      <c r="S37" s="18" t="s">
        <v>34</v>
      </c>
      <c r="T37" s="29" t="s">
        <v>38</v>
      </c>
      <c r="U37" s="29" t="s">
        <v>39</v>
      </c>
      <c r="V37" s="21" t="s">
        <v>40</v>
      </c>
      <c r="AR37" s="51"/>
      <c r="AS37" s="51"/>
      <c r="AT37" s="51"/>
      <c r="AU37" s="50"/>
      <c r="AV37" s="50"/>
      <c r="AW37" s="50"/>
      <c r="AX37" s="50"/>
      <c r="AY37" s="51"/>
      <c r="AZ37" s="51"/>
      <c r="BA37" s="51"/>
      <c r="BB37" s="51"/>
      <c r="BC37" s="51"/>
      <c r="BD37" s="51"/>
      <c r="BE37" s="51"/>
    </row>
    <row r="38" spans="1:57" s="15" customFormat="1" ht="14.1" customHeight="1" x14ac:dyDescent="0.25">
      <c r="A38" s="23"/>
      <c r="B38" s="13">
        <v>18</v>
      </c>
      <c r="C38" s="12">
        <v>19</v>
      </c>
      <c r="D38" s="12">
        <v>20</v>
      </c>
      <c r="E38" s="12">
        <v>21</v>
      </c>
      <c r="F38" s="12">
        <v>22</v>
      </c>
      <c r="G38" s="12">
        <v>23</v>
      </c>
      <c r="H38" s="14">
        <v>24</v>
      </c>
      <c r="I38" s="13">
        <v>22</v>
      </c>
      <c r="J38" s="12">
        <v>23</v>
      </c>
      <c r="K38" s="12">
        <v>24</v>
      </c>
      <c r="L38" s="12">
        <v>25</v>
      </c>
      <c r="M38" s="12">
        <v>26</v>
      </c>
      <c r="N38" s="12">
        <v>27</v>
      </c>
      <c r="O38" s="14">
        <v>28</v>
      </c>
      <c r="P38" s="13">
        <v>19</v>
      </c>
      <c r="Q38" s="13">
        <v>20</v>
      </c>
      <c r="R38" s="13">
        <v>21</v>
      </c>
      <c r="S38" s="12">
        <v>22</v>
      </c>
      <c r="T38" s="12">
        <v>23</v>
      </c>
      <c r="U38" s="12">
        <v>24</v>
      </c>
      <c r="V38" s="14">
        <v>25</v>
      </c>
      <c r="AR38" s="51"/>
      <c r="AS38" s="51"/>
      <c r="AT38" s="51"/>
      <c r="AU38" s="50"/>
      <c r="AV38" s="50"/>
      <c r="AW38" s="50"/>
      <c r="AX38" s="50"/>
      <c r="AY38" s="51"/>
      <c r="AZ38" s="51"/>
      <c r="BA38" s="51"/>
      <c r="BB38" s="51"/>
      <c r="BC38" s="51"/>
      <c r="BD38" s="51"/>
      <c r="BE38" s="51"/>
    </row>
    <row r="39" spans="1:57" s="15" customFormat="1" ht="14.1" customHeight="1" x14ac:dyDescent="0.25">
      <c r="A39" s="23"/>
      <c r="B39" s="19" t="s">
        <v>34</v>
      </c>
      <c r="C39" s="29" t="s">
        <v>38</v>
      </c>
      <c r="D39" s="29" t="s">
        <v>39</v>
      </c>
      <c r="E39" s="18" t="s">
        <v>40</v>
      </c>
      <c r="F39" s="18" t="s">
        <v>65</v>
      </c>
      <c r="G39" s="18" t="s">
        <v>42</v>
      </c>
      <c r="H39" s="21" t="s">
        <v>43</v>
      </c>
      <c r="I39" s="19" t="s">
        <v>43</v>
      </c>
      <c r="J39" s="18" t="s">
        <v>66</v>
      </c>
      <c r="K39" s="18" t="s">
        <v>45</v>
      </c>
      <c r="L39" s="18" t="s">
        <v>9</v>
      </c>
      <c r="M39" s="18" t="s">
        <v>10</v>
      </c>
      <c r="N39" s="18" t="s">
        <v>11</v>
      </c>
      <c r="O39" s="21" t="s">
        <v>12</v>
      </c>
      <c r="P39" s="19" t="s">
        <v>41</v>
      </c>
      <c r="Q39" s="19" t="s">
        <v>42</v>
      </c>
      <c r="R39" s="43" t="s">
        <v>67</v>
      </c>
      <c r="S39" s="18" t="s">
        <v>44</v>
      </c>
      <c r="T39" s="18" t="s">
        <v>68</v>
      </c>
      <c r="U39" s="18" t="s">
        <v>9</v>
      </c>
      <c r="V39" s="21" t="s">
        <v>10</v>
      </c>
      <c r="AR39" s="51"/>
      <c r="AS39" s="51"/>
      <c r="AT39" s="51"/>
      <c r="AU39" s="50"/>
      <c r="AV39" s="50"/>
      <c r="AW39" s="50"/>
      <c r="AX39" s="50"/>
      <c r="AY39" s="51"/>
      <c r="AZ39" s="51"/>
      <c r="BA39" s="51"/>
      <c r="BB39" s="51"/>
      <c r="BC39" s="51"/>
      <c r="BD39" s="51"/>
      <c r="BE39" s="51"/>
    </row>
    <row r="40" spans="1:57" ht="14.1" customHeight="1" x14ac:dyDescent="0.25">
      <c r="A40" s="42"/>
      <c r="B40" s="13">
        <v>25</v>
      </c>
      <c r="C40" s="12">
        <v>26</v>
      </c>
      <c r="D40" s="12">
        <v>27</v>
      </c>
      <c r="E40" s="12">
        <v>28</v>
      </c>
      <c r="F40" s="12">
        <v>29</v>
      </c>
      <c r="G40" s="12">
        <v>30</v>
      </c>
      <c r="H40" s="14">
        <v>31</v>
      </c>
      <c r="I40" s="13">
        <v>29</v>
      </c>
      <c r="J40" s="12">
        <v>30</v>
      </c>
      <c r="K40" s="12">
        <v>31</v>
      </c>
      <c r="L40" s="12"/>
      <c r="M40" s="12"/>
      <c r="N40" s="12"/>
      <c r="O40" s="26"/>
      <c r="P40" s="13">
        <v>26</v>
      </c>
      <c r="Q40" s="12">
        <v>27</v>
      </c>
      <c r="R40" s="12">
        <v>28</v>
      </c>
      <c r="S40" s="12">
        <v>29</v>
      </c>
      <c r="T40" s="12">
        <v>30</v>
      </c>
      <c r="U40" s="12"/>
      <c r="V40" s="26"/>
    </row>
    <row r="41" spans="1:57" ht="14.1" customHeight="1" x14ac:dyDescent="0.25">
      <c r="A41" s="42"/>
      <c r="B41" s="19" t="s">
        <v>44</v>
      </c>
      <c r="C41" s="18" t="s">
        <v>45</v>
      </c>
      <c r="D41" s="18" t="s">
        <v>9</v>
      </c>
      <c r="E41" s="18" t="s">
        <v>10</v>
      </c>
      <c r="F41" s="18" t="s">
        <v>11</v>
      </c>
      <c r="G41" s="18" t="s">
        <v>12</v>
      </c>
      <c r="H41" s="21" t="s">
        <v>46</v>
      </c>
      <c r="I41" s="19" t="s">
        <v>46</v>
      </c>
      <c r="J41" s="18" t="s">
        <v>14</v>
      </c>
      <c r="K41" s="18" t="s">
        <v>15</v>
      </c>
      <c r="L41" s="18"/>
      <c r="M41" s="18"/>
      <c r="N41" s="29"/>
      <c r="O41" s="46"/>
      <c r="P41" s="19" t="s">
        <v>11</v>
      </c>
      <c r="Q41" s="18" t="s">
        <v>12</v>
      </c>
      <c r="R41" s="18" t="s">
        <v>46</v>
      </c>
      <c r="S41" s="18" t="s">
        <v>14</v>
      </c>
      <c r="T41" s="18" t="s">
        <v>15</v>
      </c>
      <c r="U41" s="18"/>
      <c r="V41" s="30"/>
      <c r="AK41" s="53"/>
    </row>
    <row r="42" spans="1:57" ht="14.1" customHeight="1" x14ac:dyDescent="0.25">
      <c r="B42" s="11"/>
      <c r="C42" s="12"/>
      <c r="D42" s="12"/>
      <c r="E42" s="12"/>
      <c r="F42" s="12"/>
      <c r="G42" s="12"/>
      <c r="H42" s="26"/>
      <c r="I42" s="12"/>
      <c r="J42" s="12"/>
      <c r="K42" s="12"/>
      <c r="L42" s="12"/>
      <c r="M42" s="12"/>
      <c r="N42" s="12"/>
      <c r="O42" s="12"/>
      <c r="P42" s="11"/>
      <c r="Q42" s="12"/>
      <c r="R42" s="12"/>
      <c r="S42" s="12"/>
      <c r="T42" s="12"/>
      <c r="U42" s="12"/>
      <c r="V42" s="26"/>
      <c r="AK42" s="53"/>
    </row>
    <row r="43" spans="1:57" ht="14.1" customHeight="1" x14ac:dyDescent="0.25">
      <c r="B43" s="38"/>
      <c r="C43" s="35"/>
      <c r="D43" s="35"/>
      <c r="E43" s="35"/>
      <c r="F43" s="35"/>
      <c r="G43" s="35"/>
      <c r="H43" s="36"/>
      <c r="I43" s="18"/>
      <c r="J43" s="18"/>
      <c r="K43" s="35"/>
      <c r="L43" s="35"/>
      <c r="M43" s="35"/>
      <c r="N43" s="35"/>
      <c r="O43" s="35"/>
      <c r="P43" s="37"/>
      <c r="Q43" s="35"/>
      <c r="R43" s="35"/>
      <c r="S43" s="35"/>
      <c r="T43" s="35"/>
      <c r="U43" s="35"/>
      <c r="V43" s="36"/>
      <c r="AK43" s="53"/>
    </row>
    <row r="44" spans="1:57" ht="18.75" customHeight="1" x14ac:dyDescent="0.25">
      <c r="B44" s="54"/>
      <c r="C44" s="47"/>
      <c r="D44" s="4" t="s">
        <v>69</v>
      </c>
      <c r="E44" s="4"/>
      <c r="F44" s="4" t="s">
        <v>2</v>
      </c>
      <c r="G44" s="4"/>
      <c r="H44" s="40"/>
      <c r="I44" s="41"/>
      <c r="J44" s="4"/>
      <c r="K44" s="4" t="s">
        <v>69</v>
      </c>
      <c r="L44" s="4" t="s">
        <v>1</v>
      </c>
      <c r="M44" s="4" t="s">
        <v>2</v>
      </c>
      <c r="N44" s="4"/>
      <c r="O44" s="4"/>
      <c r="P44" s="41"/>
      <c r="Q44" s="4"/>
      <c r="R44" s="4" t="s">
        <v>69</v>
      </c>
      <c r="S44" s="4" t="s">
        <v>3</v>
      </c>
      <c r="T44" s="4" t="s">
        <v>2</v>
      </c>
      <c r="U44" s="47"/>
      <c r="V44" s="48"/>
    </row>
    <row r="45" spans="1:57" ht="14.1" customHeight="1" x14ac:dyDescent="0.25">
      <c r="B45" s="11" t="s">
        <v>5</v>
      </c>
      <c r="C45" s="12" t="s">
        <v>1</v>
      </c>
      <c r="D45" s="12" t="s">
        <v>3</v>
      </c>
      <c r="E45" s="12" t="s">
        <v>4</v>
      </c>
      <c r="F45" s="12" t="s">
        <v>6</v>
      </c>
      <c r="G45" s="12" t="s">
        <v>7</v>
      </c>
      <c r="H45" s="26" t="s">
        <v>8</v>
      </c>
      <c r="I45" s="11" t="s">
        <v>5</v>
      </c>
      <c r="J45" s="12" t="s">
        <v>1</v>
      </c>
      <c r="K45" s="12" t="s">
        <v>3</v>
      </c>
      <c r="L45" s="12" t="s">
        <v>4</v>
      </c>
      <c r="M45" s="12" t="s">
        <v>6</v>
      </c>
      <c r="N45" s="12" t="s">
        <v>7</v>
      </c>
      <c r="O45" s="12" t="s">
        <v>8</v>
      </c>
      <c r="P45" s="11" t="s">
        <v>5</v>
      </c>
      <c r="Q45" s="12" t="s">
        <v>1</v>
      </c>
      <c r="R45" s="12" t="s">
        <v>3</v>
      </c>
      <c r="S45" s="12" t="s">
        <v>4</v>
      </c>
      <c r="T45" s="12" t="s">
        <v>6</v>
      </c>
      <c r="U45" s="12" t="s">
        <v>7</v>
      </c>
      <c r="V45" s="26" t="s">
        <v>8</v>
      </c>
    </row>
    <row r="46" spans="1:57" ht="14.1" customHeight="1" x14ac:dyDescent="0.25">
      <c r="B46" s="11"/>
      <c r="C46" s="12"/>
      <c r="D46" s="12"/>
      <c r="E46" s="12"/>
      <c r="F46" s="12"/>
      <c r="G46" s="12">
        <v>1</v>
      </c>
      <c r="H46" s="14">
        <v>2</v>
      </c>
      <c r="I46" s="11"/>
      <c r="J46" s="12">
        <v>1</v>
      </c>
      <c r="K46" s="12">
        <v>2</v>
      </c>
      <c r="L46" s="12">
        <v>3</v>
      </c>
      <c r="M46" s="12">
        <v>4</v>
      </c>
      <c r="N46" s="12">
        <v>5</v>
      </c>
      <c r="O46" s="13">
        <v>6</v>
      </c>
      <c r="P46" s="11"/>
      <c r="Q46" s="12"/>
      <c r="R46" s="12"/>
      <c r="S46" s="12">
        <v>1</v>
      </c>
      <c r="T46" s="12">
        <v>2</v>
      </c>
      <c r="U46" s="12">
        <v>3</v>
      </c>
      <c r="V46" s="14">
        <v>4</v>
      </c>
    </row>
    <row r="47" spans="1:57" ht="14.1" customHeight="1" x14ac:dyDescent="0.25">
      <c r="B47" s="20"/>
      <c r="C47" s="29"/>
      <c r="D47" s="18"/>
      <c r="E47" s="18"/>
      <c r="F47" s="28"/>
      <c r="G47" s="18" t="s">
        <v>16</v>
      </c>
      <c r="H47" s="19" t="s">
        <v>19</v>
      </c>
      <c r="I47" s="16"/>
      <c r="J47" s="18" t="s">
        <v>20</v>
      </c>
      <c r="K47" s="18" t="s">
        <v>21</v>
      </c>
      <c r="L47" s="18" t="s">
        <v>22</v>
      </c>
      <c r="M47" s="18" t="s">
        <v>23</v>
      </c>
      <c r="N47" s="44" t="s">
        <v>70</v>
      </c>
      <c r="O47" s="19" t="s">
        <v>25</v>
      </c>
      <c r="P47" s="16"/>
      <c r="Q47" s="18"/>
      <c r="R47" s="18"/>
      <c r="S47" s="18" t="s">
        <v>20</v>
      </c>
      <c r="T47" s="18" t="s">
        <v>21</v>
      </c>
      <c r="U47" s="18" t="s">
        <v>22</v>
      </c>
      <c r="V47" s="55" t="s">
        <v>71</v>
      </c>
    </row>
    <row r="48" spans="1:57" ht="14.1" customHeight="1" x14ac:dyDescent="0.25">
      <c r="B48" s="22">
        <v>3</v>
      </c>
      <c r="C48" s="12">
        <v>4</v>
      </c>
      <c r="D48" s="12">
        <v>5</v>
      </c>
      <c r="E48" s="12">
        <v>6</v>
      </c>
      <c r="F48" s="12">
        <v>7</v>
      </c>
      <c r="G48" s="12">
        <v>8</v>
      </c>
      <c r="H48" s="13">
        <v>9</v>
      </c>
      <c r="I48" s="22">
        <v>7</v>
      </c>
      <c r="J48" s="12">
        <v>8</v>
      </c>
      <c r="K48" s="12">
        <v>9</v>
      </c>
      <c r="L48" s="12">
        <v>10</v>
      </c>
      <c r="M48" s="12">
        <v>11</v>
      </c>
      <c r="N48" s="12">
        <v>12</v>
      </c>
      <c r="O48" s="13">
        <v>13</v>
      </c>
      <c r="P48" s="22">
        <v>5</v>
      </c>
      <c r="Q48" s="12">
        <v>6</v>
      </c>
      <c r="R48" s="12">
        <v>7</v>
      </c>
      <c r="S48" s="12">
        <v>8</v>
      </c>
      <c r="T48" s="12">
        <v>9</v>
      </c>
      <c r="U48" s="12">
        <v>10</v>
      </c>
      <c r="V48" s="14">
        <v>11</v>
      </c>
    </row>
    <row r="49" spans="1:25" ht="14.1" customHeight="1" x14ac:dyDescent="0.25">
      <c r="A49" s="42"/>
      <c r="B49" s="19" t="s">
        <v>20</v>
      </c>
      <c r="C49" s="18" t="s">
        <v>21</v>
      </c>
      <c r="D49" s="18" t="s">
        <v>22</v>
      </c>
      <c r="E49" s="44" t="s">
        <v>72</v>
      </c>
      <c r="F49" s="18" t="s">
        <v>25</v>
      </c>
      <c r="G49" s="18" t="s">
        <v>73</v>
      </c>
      <c r="H49" s="21" t="s">
        <v>29</v>
      </c>
      <c r="I49" s="19" t="s">
        <v>74</v>
      </c>
      <c r="J49" s="18" t="s">
        <v>29</v>
      </c>
      <c r="K49" s="18" t="s">
        <v>30</v>
      </c>
      <c r="L49" s="18" t="s">
        <v>31</v>
      </c>
      <c r="M49" s="18" t="s">
        <v>35</v>
      </c>
      <c r="N49" s="29" t="s">
        <v>33</v>
      </c>
      <c r="O49" s="21" t="s">
        <v>34</v>
      </c>
      <c r="P49" s="19" t="s">
        <v>25</v>
      </c>
      <c r="Q49" s="18" t="s">
        <v>28</v>
      </c>
      <c r="R49" s="18" t="s">
        <v>75</v>
      </c>
      <c r="S49" s="18" t="s">
        <v>30</v>
      </c>
      <c r="T49" s="18" t="s">
        <v>31</v>
      </c>
      <c r="U49" s="18" t="s">
        <v>35</v>
      </c>
      <c r="V49" s="31" t="s">
        <v>33</v>
      </c>
    </row>
    <row r="50" spans="1:25" ht="14.1" customHeight="1" x14ac:dyDescent="0.25">
      <c r="A50" s="42"/>
      <c r="B50" s="13">
        <v>10</v>
      </c>
      <c r="C50" s="13">
        <v>11</v>
      </c>
      <c r="D50" s="12">
        <v>12</v>
      </c>
      <c r="E50" s="12">
        <v>13</v>
      </c>
      <c r="F50" s="12">
        <v>14</v>
      </c>
      <c r="G50" s="12">
        <v>15</v>
      </c>
      <c r="H50" s="14">
        <v>16</v>
      </c>
      <c r="I50" s="13">
        <v>14</v>
      </c>
      <c r="J50" s="12">
        <v>15</v>
      </c>
      <c r="K50" s="12">
        <v>16</v>
      </c>
      <c r="L50" s="12">
        <v>17</v>
      </c>
      <c r="M50" s="12">
        <v>18</v>
      </c>
      <c r="N50" s="12">
        <v>19</v>
      </c>
      <c r="O50" s="14">
        <v>20</v>
      </c>
      <c r="P50" s="13">
        <v>12</v>
      </c>
      <c r="Q50" s="12">
        <v>13</v>
      </c>
      <c r="R50" s="12">
        <v>14</v>
      </c>
      <c r="S50" s="12">
        <v>15</v>
      </c>
      <c r="T50" s="12">
        <v>16</v>
      </c>
      <c r="U50" s="12">
        <v>17</v>
      </c>
      <c r="V50" s="14">
        <v>18</v>
      </c>
    </row>
    <row r="51" spans="1:25" ht="14.1" customHeight="1" x14ac:dyDescent="0.25">
      <c r="A51" s="42"/>
      <c r="B51" s="19" t="s">
        <v>30</v>
      </c>
      <c r="C51" s="19" t="s">
        <v>31</v>
      </c>
      <c r="D51" s="18" t="s">
        <v>35</v>
      </c>
      <c r="E51" s="29" t="s">
        <v>33</v>
      </c>
      <c r="F51" s="18" t="s">
        <v>34</v>
      </c>
      <c r="G51" s="29" t="s">
        <v>38</v>
      </c>
      <c r="H51" s="31" t="s">
        <v>39</v>
      </c>
      <c r="I51" s="45" t="s">
        <v>38</v>
      </c>
      <c r="J51" s="29" t="s">
        <v>39</v>
      </c>
      <c r="K51" s="18" t="s">
        <v>40</v>
      </c>
      <c r="L51" s="18" t="s">
        <v>41</v>
      </c>
      <c r="M51" s="18" t="s">
        <v>42</v>
      </c>
      <c r="N51" s="18" t="s">
        <v>43</v>
      </c>
      <c r="O51" s="21" t="s">
        <v>44</v>
      </c>
      <c r="P51" s="19" t="s">
        <v>34</v>
      </c>
      <c r="Q51" s="29" t="s">
        <v>38</v>
      </c>
      <c r="R51" s="29" t="s">
        <v>39</v>
      </c>
      <c r="S51" s="18" t="s">
        <v>40</v>
      </c>
      <c r="T51" s="18" t="s">
        <v>41</v>
      </c>
      <c r="U51" s="18" t="s">
        <v>42</v>
      </c>
      <c r="V51" s="21" t="s">
        <v>43</v>
      </c>
    </row>
    <row r="52" spans="1:25" ht="14.1" customHeight="1" x14ac:dyDescent="0.25">
      <c r="A52" s="42"/>
      <c r="B52" s="13">
        <v>17</v>
      </c>
      <c r="C52" s="12">
        <v>18</v>
      </c>
      <c r="D52" s="12">
        <v>19</v>
      </c>
      <c r="E52" s="12">
        <v>20</v>
      </c>
      <c r="F52" s="12">
        <v>21</v>
      </c>
      <c r="G52" s="12">
        <v>22</v>
      </c>
      <c r="H52" s="14">
        <v>23</v>
      </c>
      <c r="I52" s="13">
        <v>21</v>
      </c>
      <c r="J52" s="12">
        <v>22</v>
      </c>
      <c r="K52" s="12">
        <v>23</v>
      </c>
      <c r="L52" s="12">
        <v>24</v>
      </c>
      <c r="M52" s="12">
        <v>25</v>
      </c>
      <c r="N52" s="12">
        <v>26</v>
      </c>
      <c r="O52" s="14">
        <v>27</v>
      </c>
      <c r="P52" s="13">
        <v>19</v>
      </c>
      <c r="Q52" s="12">
        <v>20</v>
      </c>
      <c r="R52" s="12">
        <v>21</v>
      </c>
      <c r="S52" s="12">
        <v>22</v>
      </c>
      <c r="T52" s="12">
        <v>23</v>
      </c>
      <c r="U52" s="12">
        <v>24</v>
      </c>
      <c r="V52" s="14">
        <v>25</v>
      </c>
      <c r="Y52" t="s">
        <v>76</v>
      </c>
    </row>
    <row r="53" spans="1:25" ht="14.1" customHeight="1" x14ac:dyDescent="0.25">
      <c r="A53" s="42"/>
      <c r="B53" s="19" t="s">
        <v>40</v>
      </c>
      <c r="C53" s="18" t="s">
        <v>41</v>
      </c>
      <c r="D53" s="18" t="s">
        <v>42</v>
      </c>
      <c r="E53" s="18" t="s">
        <v>43</v>
      </c>
      <c r="F53" s="18" t="s">
        <v>44</v>
      </c>
      <c r="G53" s="18" t="s">
        <v>45</v>
      </c>
      <c r="H53" s="21" t="s">
        <v>77</v>
      </c>
      <c r="I53" s="19" t="s">
        <v>45</v>
      </c>
      <c r="J53" s="18" t="s">
        <v>78</v>
      </c>
      <c r="K53" s="18" t="s">
        <v>10</v>
      </c>
      <c r="L53" s="18" t="s">
        <v>11</v>
      </c>
      <c r="M53" s="18" t="s">
        <v>12</v>
      </c>
      <c r="N53" s="18" t="s">
        <v>46</v>
      </c>
      <c r="O53" s="21" t="s">
        <v>14</v>
      </c>
      <c r="P53" s="19" t="s">
        <v>44</v>
      </c>
      <c r="Q53" s="18" t="s">
        <v>45</v>
      </c>
      <c r="R53" s="18" t="s">
        <v>79</v>
      </c>
      <c r="S53" s="18" t="s">
        <v>10</v>
      </c>
      <c r="T53" s="18" t="s">
        <v>11</v>
      </c>
      <c r="U53" s="18" t="s">
        <v>12</v>
      </c>
      <c r="V53" s="21" t="s">
        <v>46</v>
      </c>
    </row>
    <row r="54" spans="1:25" ht="14.1" customHeight="1" x14ac:dyDescent="0.25">
      <c r="A54" s="42"/>
      <c r="B54" s="13">
        <v>24</v>
      </c>
      <c r="C54" s="12">
        <v>25</v>
      </c>
      <c r="D54" s="12">
        <v>26</v>
      </c>
      <c r="E54" s="12">
        <v>27</v>
      </c>
      <c r="F54" s="12">
        <v>28</v>
      </c>
      <c r="G54" s="12">
        <v>29</v>
      </c>
      <c r="H54" s="14">
        <v>30</v>
      </c>
      <c r="I54" s="13">
        <v>28</v>
      </c>
      <c r="J54" s="12">
        <v>29</v>
      </c>
      <c r="K54" s="12">
        <v>30</v>
      </c>
      <c r="L54" s="12"/>
      <c r="M54" s="12"/>
      <c r="N54" s="12"/>
      <c r="O54" s="26"/>
      <c r="P54" s="13">
        <v>26</v>
      </c>
      <c r="Q54" s="12">
        <v>27</v>
      </c>
      <c r="R54" s="12">
        <v>28</v>
      </c>
      <c r="S54" s="12">
        <v>29</v>
      </c>
      <c r="T54" s="12">
        <v>30</v>
      </c>
      <c r="U54" s="13">
        <v>31</v>
      </c>
      <c r="V54" s="26"/>
    </row>
    <row r="55" spans="1:25" ht="14.1" customHeight="1" x14ac:dyDescent="0.25">
      <c r="A55" s="42"/>
      <c r="B55" s="19" t="s">
        <v>10</v>
      </c>
      <c r="C55" s="18" t="s">
        <v>11</v>
      </c>
      <c r="D55" s="18" t="s">
        <v>12</v>
      </c>
      <c r="E55" s="18" t="s">
        <v>46</v>
      </c>
      <c r="F55" s="18" t="s">
        <v>14</v>
      </c>
      <c r="G55" s="18" t="s">
        <v>15</v>
      </c>
      <c r="H55" s="21" t="s">
        <v>16</v>
      </c>
      <c r="I55" s="19" t="s">
        <v>15</v>
      </c>
      <c r="J55" s="18" t="s">
        <v>16</v>
      </c>
      <c r="K55" s="18" t="s">
        <v>19</v>
      </c>
      <c r="L55" s="18"/>
      <c r="M55" s="18"/>
      <c r="N55" s="18"/>
      <c r="O55" s="30"/>
      <c r="P55" s="27" t="s">
        <v>14</v>
      </c>
      <c r="Q55" s="18" t="s">
        <v>15</v>
      </c>
      <c r="R55" s="18" t="s">
        <v>16</v>
      </c>
      <c r="S55" s="18" t="s">
        <v>19</v>
      </c>
      <c r="T55" s="18" t="s">
        <v>20</v>
      </c>
      <c r="U55" s="19" t="s">
        <v>21</v>
      </c>
      <c r="V55" s="30"/>
    </row>
    <row r="56" spans="1:25" ht="14.1" customHeight="1" x14ac:dyDescent="0.25">
      <c r="B56" s="22">
        <v>31</v>
      </c>
      <c r="C56" s="12"/>
      <c r="D56" s="12"/>
      <c r="E56" s="12"/>
      <c r="F56" s="12"/>
      <c r="G56" s="12"/>
      <c r="H56" s="26"/>
      <c r="I56" s="11"/>
      <c r="J56" s="12"/>
      <c r="K56" s="12"/>
      <c r="L56" s="12"/>
      <c r="M56" s="12"/>
      <c r="N56" s="12"/>
      <c r="O56" s="12"/>
      <c r="P56" s="11"/>
      <c r="Q56" s="12"/>
      <c r="R56" s="12"/>
      <c r="S56" s="12"/>
      <c r="T56" s="12"/>
      <c r="U56" s="12"/>
      <c r="V56" s="26"/>
    </row>
    <row r="57" spans="1:25" ht="14.1" customHeight="1" x14ac:dyDescent="0.25">
      <c r="B57" s="33" t="s">
        <v>19</v>
      </c>
      <c r="C57" s="34"/>
      <c r="D57" s="35"/>
      <c r="E57" s="35"/>
      <c r="F57" s="35"/>
      <c r="G57" s="35"/>
      <c r="H57" s="36"/>
      <c r="I57" s="37"/>
      <c r="J57" s="35"/>
      <c r="K57" s="35"/>
      <c r="L57" s="35"/>
      <c r="M57" s="35"/>
      <c r="N57" s="35"/>
      <c r="O57" s="35"/>
      <c r="P57" s="38"/>
      <c r="Q57" s="39"/>
      <c r="R57" s="35"/>
      <c r="S57" s="35"/>
      <c r="T57" s="35"/>
      <c r="U57" s="35"/>
      <c r="V57" s="36"/>
    </row>
    <row r="58" spans="1:25" ht="16.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7"/>
      <c r="V58" s="57"/>
    </row>
    <row r="59" spans="1:25" ht="16.5" customHeight="1" x14ac:dyDescent="0.25">
      <c r="B59" s="56"/>
      <c r="C59" s="56"/>
      <c r="D59" s="58"/>
      <c r="E59" s="56"/>
      <c r="F59" s="255" t="s">
        <v>80</v>
      </c>
      <c r="G59" s="255"/>
      <c r="H59" s="56"/>
      <c r="I59" s="56"/>
      <c r="J59" s="59"/>
      <c r="K59" s="56"/>
      <c r="L59" s="255" t="s">
        <v>81</v>
      </c>
      <c r="M59" s="255"/>
      <c r="N59" s="56"/>
      <c r="O59" s="56"/>
      <c r="P59" s="56"/>
      <c r="Q59" s="56"/>
      <c r="R59" s="56"/>
      <c r="S59" s="56"/>
      <c r="T59" s="56"/>
      <c r="U59" s="57"/>
      <c r="V59" s="57"/>
    </row>
  </sheetData>
  <mergeCells count="3">
    <mergeCell ref="B1:T1"/>
    <mergeCell ref="F59:G59"/>
    <mergeCell ref="L59:M59"/>
  </mergeCells>
  <phoneticPr fontId="59" type="noConversion"/>
  <printOptions horizontalCentered="1"/>
  <pageMargins left="0.196527777777778" right="0.196527777777778" top="0.59027777777777801" bottom="0.196527777777778" header="0.51180555555555496" footer="0.51180555555555496"/>
  <pageSetup paperSize="9" scale="8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AMK15"/>
  <sheetViews>
    <sheetView zoomScaleNormal="100" workbookViewId="0">
      <selection activeCell="G11" sqref="G11"/>
    </sheetView>
  </sheetViews>
  <sheetFormatPr defaultColWidth="9" defaultRowHeight="21" x14ac:dyDescent="0.25"/>
  <cols>
    <col min="1" max="1" width="9.875" style="60" customWidth="1"/>
    <col min="2" max="2" width="14.875" style="61" customWidth="1"/>
    <col min="3" max="8" width="14.875" style="60" customWidth="1"/>
    <col min="9" max="9" width="19.875" style="60" customWidth="1"/>
    <col min="10" max="1025" width="9" style="60"/>
  </cols>
  <sheetData>
    <row r="1" spans="1:10" s="61" customFormat="1" ht="30.2" customHeight="1" x14ac:dyDescent="0.25">
      <c r="A1" s="62" t="s">
        <v>82</v>
      </c>
      <c r="B1" s="62" t="s">
        <v>83</v>
      </c>
      <c r="C1" s="62" t="s">
        <v>84</v>
      </c>
      <c r="D1" s="62" t="s">
        <v>85</v>
      </c>
      <c r="E1" s="62" t="s">
        <v>86</v>
      </c>
      <c r="F1" s="62" t="s">
        <v>87</v>
      </c>
      <c r="G1" s="62" t="s">
        <v>88</v>
      </c>
      <c r="H1" s="62" t="s">
        <v>89</v>
      </c>
      <c r="I1" s="61" t="s">
        <v>90</v>
      </c>
    </row>
    <row r="2" spans="1:10" ht="30.2" customHeight="1" x14ac:dyDescent="0.25">
      <c r="A2" s="256" t="s">
        <v>91</v>
      </c>
      <c r="B2" s="63" t="s">
        <v>92</v>
      </c>
      <c r="C2" s="62" t="s">
        <v>93</v>
      </c>
      <c r="D2" s="62" t="s">
        <v>94</v>
      </c>
      <c r="E2" s="62" t="s">
        <v>95</v>
      </c>
      <c r="F2" s="62" t="s">
        <v>96</v>
      </c>
      <c r="G2" s="62" t="s">
        <v>97</v>
      </c>
      <c r="H2" s="62" t="s">
        <v>98</v>
      </c>
    </row>
    <row r="3" spans="1:10" ht="30.2" customHeight="1" x14ac:dyDescent="0.25">
      <c r="A3" s="256"/>
      <c r="B3" s="63" t="s">
        <v>99</v>
      </c>
      <c r="C3" s="62" t="s">
        <v>100</v>
      </c>
      <c r="D3" s="62" t="s">
        <v>101</v>
      </c>
      <c r="E3" s="62" t="s">
        <v>102</v>
      </c>
      <c r="F3" s="62">
        <v>228</v>
      </c>
      <c r="G3" s="62" t="s">
        <v>103</v>
      </c>
      <c r="H3" s="62" t="s">
        <v>104</v>
      </c>
    </row>
    <row r="4" spans="1:10" ht="30.2" hidden="1" customHeight="1" x14ac:dyDescent="0.25">
      <c r="A4" s="256" t="s">
        <v>105</v>
      </c>
      <c r="B4" s="62" t="s">
        <v>106</v>
      </c>
      <c r="C4" s="62" t="s">
        <v>93</v>
      </c>
      <c r="D4" s="64" t="s">
        <v>94</v>
      </c>
      <c r="E4" s="64" t="s">
        <v>102</v>
      </c>
      <c r="F4" s="64">
        <v>228</v>
      </c>
      <c r="G4" s="62" t="s">
        <v>97</v>
      </c>
      <c r="H4" s="62" t="s">
        <v>98</v>
      </c>
    </row>
    <row r="5" spans="1:10" ht="30.2" customHeight="1" x14ac:dyDescent="0.25">
      <c r="A5" s="256"/>
      <c r="B5" s="62" t="s">
        <v>107</v>
      </c>
      <c r="C5" s="62" t="s">
        <v>100</v>
      </c>
      <c r="D5" s="62" t="s">
        <v>101</v>
      </c>
      <c r="E5" s="62" t="s">
        <v>95</v>
      </c>
      <c r="F5" s="62" t="s">
        <v>96</v>
      </c>
      <c r="G5" s="62" t="s">
        <v>103</v>
      </c>
      <c r="H5" s="62" t="s">
        <v>104</v>
      </c>
    </row>
    <row r="6" spans="1:10" ht="30.2" customHeight="1" x14ac:dyDescent="0.25">
      <c r="A6" s="256"/>
      <c r="B6" s="63" t="s">
        <v>108</v>
      </c>
      <c r="C6" s="65" t="s">
        <v>100</v>
      </c>
      <c r="D6" s="62" t="s">
        <v>101</v>
      </c>
      <c r="E6" s="62" t="s">
        <v>102</v>
      </c>
      <c r="F6" s="62">
        <v>228</v>
      </c>
      <c r="G6" s="66" t="s">
        <v>97</v>
      </c>
      <c r="H6" s="62" t="s">
        <v>104</v>
      </c>
    </row>
    <row r="7" spans="1:10" ht="30.2" customHeight="1" x14ac:dyDescent="0.25">
      <c r="A7" s="256"/>
      <c r="B7" s="63" t="s">
        <v>109</v>
      </c>
      <c r="C7" s="65" t="s">
        <v>93</v>
      </c>
      <c r="D7" s="62" t="s">
        <v>94</v>
      </c>
      <c r="E7" s="62" t="s">
        <v>95</v>
      </c>
      <c r="F7" s="62" t="s">
        <v>96</v>
      </c>
      <c r="G7" s="66" t="s">
        <v>103</v>
      </c>
      <c r="H7" s="62" t="s">
        <v>98</v>
      </c>
    </row>
    <row r="8" spans="1:10" ht="30.2" customHeight="1" x14ac:dyDescent="0.25">
      <c r="A8" s="256" t="s">
        <v>110</v>
      </c>
      <c r="B8" s="62" t="s">
        <v>111</v>
      </c>
      <c r="C8" s="62" t="s">
        <v>93</v>
      </c>
      <c r="D8" s="62" t="s">
        <v>101</v>
      </c>
      <c r="E8" s="62">
        <v>228</v>
      </c>
      <c r="F8" s="62" t="s">
        <v>96</v>
      </c>
      <c r="G8" s="62" t="s">
        <v>97</v>
      </c>
      <c r="H8" s="62" t="s">
        <v>98</v>
      </c>
    </row>
    <row r="9" spans="1:10" ht="30.2" customHeight="1" x14ac:dyDescent="0.25">
      <c r="A9" s="256"/>
      <c r="B9" s="62" t="s">
        <v>112</v>
      </c>
      <c r="C9" s="62" t="s">
        <v>100</v>
      </c>
      <c r="D9" s="67" t="s">
        <v>94</v>
      </c>
      <c r="E9" s="67" t="s">
        <v>95</v>
      </c>
      <c r="F9" s="67" t="s">
        <v>102</v>
      </c>
      <c r="G9" s="62" t="s">
        <v>103</v>
      </c>
      <c r="H9" s="62" t="s">
        <v>104</v>
      </c>
    </row>
    <row r="10" spans="1:10" s="68" customFormat="1" ht="30.2" customHeight="1" x14ac:dyDescent="0.25">
      <c r="B10" s="69"/>
      <c r="C10" s="69"/>
      <c r="D10" s="69"/>
      <c r="E10" s="69"/>
      <c r="F10" s="69"/>
      <c r="G10" s="69"/>
      <c r="H10" s="69"/>
      <c r="J10" s="69"/>
    </row>
    <row r="11" spans="1:10" ht="30.2" customHeight="1" x14ac:dyDescent="0.25">
      <c r="A11" s="60" t="s">
        <v>113</v>
      </c>
    </row>
    <row r="12" spans="1:10" ht="30.2" customHeight="1" x14ac:dyDescent="0.25">
      <c r="A12" s="60" t="s">
        <v>114</v>
      </c>
    </row>
    <row r="13" spans="1:10" ht="30.2" customHeight="1" x14ac:dyDescent="0.25">
      <c r="A13" s="60" t="s">
        <v>115</v>
      </c>
    </row>
    <row r="14" spans="1:10" ht="30.2" customHeight="1" x14ac:dyDescent="0.25">
      <c r="A14" s="60" t="s">
        <v>116</v>
      </c>
    </row>
    <row r="15" spans="1:10" s="60" customFormat="1" ht="30.2" customHeight="1" x14ac:dyDescent="0.25"/>
  </sheetData>
  <mergeCells count="3">
    <mergeCell ref="A2:A3"/>
    <mergeCell ref="A4:A7"/>
    <mergeCell ref="A8:A9"/>
  </mergeCells>
  <phoneticPr fontId="59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>
    <pageSetUpPr fitToPage="1"/>
  </sheetPr>
  <dimension ref="A1:AMK69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27" sqref="V27"/>
    </sheetView>
  </sheetViews>
  <sheetFormatPr defaultColWidth="8.875" defaultRowHeight="16.5" x14ac:dyDescent="0.25"/>
  <cols>
    <col min="1" max="1" width="9.75" style="70" customWidth="1"/>
    <col min="2" max="2" width="7" style="70" customWidth="1"/>
    <col min="3" max="3" width="8.625" style="71" customWidth="1"/>
    <col min="4" max="4" width="8.875" style="71"/>
    <col min="5" max="15" width="8.625" style="71" customWidth="1"/>
    <col min="16" max="17" width="8.625" style="70" customWidth="1"/>
    <col min="18" max="23" width="8.625" style="71" customWidth="1"/>
    <col min="24" max="26" width="8.875" style="71"/>
    <col min="27" max="27" width="8.875" style="72"/>
    <col min="28" max="1025" width="8.875" style="73"/>
  </cols>
  <sheetData>
    <row r="1" spans="1:27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/>
      <c r="X1" s="258" t="s">
        <v>122</v>
      </c>
      <c r="Y1" s="258"/>
      <c r="Z1" s="258"/>
      <c r="AA1" s="75"/>
    </row>
    <row r="2" spans="1:27" s="70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74" t="s">
        <v>132</v>
      </c>
      <c r="T2" s="74" t="s">
        <v>133</v>
      </c>
      <c r="U2" s="74" t="s">
        <v>134</v>
      </c>
      <c r="V2" s="74" t="s">
        <v>135</v>
      </c>
      <c r="W2" s="74" t="s">
        <v>136</v>
      </c>
      <c r="X2" s="74" t="s">
        <v>129</v>
      </c>
      <c r="Y2" s="74" t="s">
        <v>137</v>
      </c>
      <c r="Z2" s="74" t="s">
        <v>130</v>
      </c>
      <c r="AA2" s="74" t="s">
        <v>90</v>
      </c>
    </row>
    <row r="3" spans="1:27" s="70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9.5</v>
      </c>
      <c r="T3" s="77">
        <v>26.7</v>
      </c>
      <c r="U3" s="77">
        <v>5</v>
      </c>
      <c r="V3" s="77"/>
      <c r="W3" s="77"/>
      <c r="X3" s="77">
        <v>14</v>
      </c>
      <c r="Y3" s="77">
        <v>14</v>
      </c>
      <c r="Z3" s="77">
        <v>14</v>
      </c>
      <c r="AA3" s="77"/>
    </row>
    <row r="4" spans="1:27" ht="16.5" customHeight="1" x14ac:dyDescent="0.25">
      <c r="A4" s="79">
        <v>44197</v>
      </c>
      <c r="B4" s="80">
        <f t="shared" ref="B4:B34" si="0">+A4</f>
        <v>44197</v>
      </c>
      <c r="C4" s="81" t="s">
        <v>139</v>
      </c>
      <c r="D4" s="81" t="s">
        <v>139</v>
      </c>
      <c r="E4" s="81"/>
      <c r="F4" s="81"/>
      <c r="G4" s="81" t="s">
        <v>139</v>
      </c>
      <c r="H4" s="82" t="s">
        <v>91</v>
      </c>
      <c r="I4" s="81" t="s">
        <v>139</v>
      </c>
      <c r="J4" s="81" t="s">
        <v>106</v>
      </c>
      <c r="K4" s="81" t="s">
        <v>139</v>
      </c>
      <c r="L4" s="81"/>
      <c r="M4" s="81" t="s">
        <v>139</v>
      </c>
      <c r="N4" s="81"/>
      <c r="O4" s="81"/>
      <c r="P4" s="81"/>
      <c r="Q4" s="81" t="s">
        <v>140</v>
      </c>
      <c r="R4" s="81"/>
      <c r="S4" s="81" t="s">
        <v>139</v>
      </c>
      <c r="T4" s="83" t="s">
        <v>91</v>
      </c>
      <c r="U4" s="81"/>
      <c r="V4" s="81" t="s">
        <v>139</v>
      </c>
      <c r="W4" s="81" t="s">
        <v>141</v>
      </c>
      <c r="X4" s="84"/>
      <c r="Y4" s="84"/>
      <c r="Z4" s="84" t="s">
        <v>142</v>
      </c>
      <c r="AA4" s="85" t="s">
        <v>96</v>
      </c>
    </row>
    <row r="5" spans="1:27" ht="16.5" customHeight="1" x14ac:dyDescent="0.25">
      <c r="A5" s="86">
        <f t="shared" ref="A5:A34" si="1">+A4+1</f>
        <v>44198</v>
      </c>
      <c r="B5" s="87">
        <f t="shared" si="0"/>
        <v>44198</v>
      </c>
      <c r="C5" s="74" t="s">
        <v>139</v>
      </c>
      <c r="D5" s="74" t="s">
        <v>139</v>
      </c>
      <c r="E5" s="74"/>
      <c r="F5" s="74"/>
      <c r="G5" s="74" t="s">
        <v>139</v>
      </c>
      <c r="H5" s="82" t="s">
        <v>91</v>
      </c>
      <c r="I5" s="74" t="s">
        <v>139</v>
      </c>
      <c r="J5" s="74" t="s">
        <v>112</v>
      </c>
      <c r="K5" s="74" t="s">
        <v>139</v>
      </c>
      <c r="L5" s="74"/>
      <c r="M5" s="74" t="s">
        <v>139</v>
      </c>
      <c r="N5" s="74" t="s">
        <v>143</v>
      </c>
      <c r="O5" s="74" t="s">
        <v>143</v>
      </c>
      <c r="P5" s="74" t="s">
        <v>144</v>
      </c>
      <c r="Q5" s="74" t="s">
        <v>144</v>
      </c>
      <c r="R5" s="74" t="s">
        <v>145</v>
      </c>
      <c r="S5" s="74"/>
      <c r="T5" s="74"/>
      <c r="U5" s="74" t="s">
        <v>139</v>
      </c>
      <c r="V5" s="74"/>
      <c r="W5" s="74"/>
      <c r="X5" s="88"/>
      <c r="Y5" s="88" t="s">
        <v>146</v>
      </c>
      <c r="Z5" s="88"/>
      <c r="AA5" s="89"/>
    </row>
    <row r="6" spans="1:27" ht="16.5" customHeight="1" x14ac:dyDescent="0.25">
      <c r="A6" s="86">
        <f t="shared" si="1"/>
        <v>44199</v>
      </c>
      <c r="B6" s="87">
        <f t="shared" si="0"/>
        <v>44199</v>
      </c>
      <c r="C6" s="74" t="s">
        <v>139</v>
      </c>
      <c r="D6" s="74"/>
      <c r="E6" s="74" t="s">
        <v>139</v>
      </c>
      <c r="F6" s="74" t="s">
        <v>139</v>
      </c>
      <c r="G6" s="74"/>
      <c r="H6" s="74" t="s">
        <v>139</v>
      </c>
      <c r="I6" s="74"/>
      <c r="J6" s="74" t="s">
        <v>107</v>
      </c>
      <c r="K6" s="74" t="s">
        <v>139</v>
      </c>
      <c r="L6" s="74"/>
      <c r="M6" s="74"/>
      <c r="N6" s="74" t="s">
        <v>147</v>
      </c>
      <c r="O6" s="74" t="s">
        <v>147</v>
      </c>
      <c r="P6" s="74" t="s">
        <v>140</v>
      </c>
      <c r="Q6" s="74" t="s">
        <v>148</v>
      </c>
      <c r="R6" s="74" t="s">
        <v>139</v>
      </c>
      <c r="S6" s="90" t="s">
        <v>91</v>
      </c>
      <c r="T6" s="74"/>
      <c r="U6" s="74" t="s">
        <v>139</v>
      </c>
      <c r="V6" s="74" t="s">
        <v>139</v>
      </c>
      <c r="W6" s="74"/>
      <c r="X6" s="88"/>
      <c r="Y6" s="88" t="s">
        <v>146</v>
      </c>
      <c r="Z6" s="88"/>
      <c r="AA6" s="89"/>
    </row>
    <row r="7" spans="1:27" ht="16.5" customHeight="1" x14ac:dyDescent="0.25">
      <c r="A7" s="86">
        <f t="shared" si="1"/>
        <v>44200</v>
      </c>
      <c r="B7" s="87">
        <f t="shared" si="0"/>
        <v>44200</v>
      </c>
      <c r="C7" s="74"/>
      <c r="D7" s="74"/>
      <c r="E7" s="74"/>
      <c r="F7" s="74"/>
      <c r="G7" s="74"/>
      <c r="H7" s="74"/>
      <c r="I7" s="74" t="s">
        <v>139</v>
      </c>
      <c r="J7" s="74" t="s">
        <v>126</v>
      </c>
      <c r="K7" s="74"/>
      <c r="L7" s="74"/>
      <c r="M7" s="74"/>
      <c r="N7" s="74"/>
      <c r="O7" s="74"/>
      <c r="P7" s="74"/>
      <c r="Q7" s="91" t="s">
        <v>140</v>
      </c>
      <c r="R7" s="74" t="s">
        <v>145</v>
      </c>
      <c r="S7" s="74"/>
      <c r="T7" s="74" t="s">
        <v>139</v>
      </c>
      <c r="U7" s="74"/>
      <c r="V7" s="74"/>
      <c r="W7" s="91" t="s">
        <v>105</v>
      </c>
      <c r="X7" s="88"/>
      <c r="Y7" s="88"/>
      <c r="Z7" s="88"/>
      <c r="AA7" s="89"/>
    </row>
    <row r="8" spans="1:27" ht="16.5" customHeight="1" x14ac:dyDescent="0.25">
      <c r="A8" s="86">
        <f t="shared" si="1"/>
        <v>44201</v>
      </c>
      <c r="B8" s="87">
        <f t="shared" si="0"/>
        <v>44201</v>
      </c>
      <c r="C8" s="74"/>
      <c r="D8" s="74"/>
      <c r="E8" s="74"/>
      <c r="F8" s="74"/>
      <c r="G8" s="74"/>
      <c r="H8" s="74"/>
      <c r="I8" s="74"/>
      <c r="J8" s="74" t="s">
        <v>99</v>
      </c>
      <c r="K8" s="74"/>
      <c r="L8" s="74"/>
      <c r="M8" s="74"/>
      <c r="N8" s="74"/>
      <c r="O8" s="74"/>
      <c r="P8" s="74"/>
      <c r="Q8" s="91" t="s">
        <v>148</v>
      </c>
      <c r="R8" s="74"/>
      <c r="S8" s="74"/>
      <c r="T8" s="74" t="s">
        <v>139</v>
      </c>
      <c r="U8" s="74"/>
      <c r="V8" s="74"/>
      <c r="W8" s="91" t="s">
        <v>141</v>
      </c>
      <c r="X8" s="88" t="s">
        <v>149</v>
      </c>
      <c r="Y8" s="88"/>
      <c r="Z8" s="88"/>
      <c r="AA8" s="89"/>
    </row>
    <row r="9" spans="1:27" ht="16.5" customHeight="1" x14ac:dyDescent="0.25">
      <c r="A9" s="86">
        <f t="shared" si="1"/>
        <v>44202</v>
      </c>
      <c r="B9" s="87">
        <f t="shared" si="0"/>
        <v>44202</v>
      </c>
      <c r="C9" s="74"/>
      <c r="D9" s="74" t="s">
        <v>139</v>
      </c>
      <c r="E9" s="74"/>
      <c r="F9" s="74" t="s">
        <v>139</v>
      </c>
      <c r="G9" s="74"/>
      <c r="H9" s="74"/>
      <c r="I9" s="74"/>
      <c r="J9" s="74" t="s">
        <v>107</v>
      </c>
      <c r="K9" s="74"/>
      <c r="L9" s="74" t="s">
        <v>139</v>
      </c>
      <c r="M9" s="74"/>
      <c r="N9" s="74"/>
      <c r="O9" s="74"/>
      <c r="P9" s="74"/>
      <c r="Q9" s="91" t="s">
        <v>140</v>
      </c>
      <c r="R9" s="74"/>
      <c r="S9" s="74"/>
      <c r="T9" s="74" t="s">
        <v>139</v>
      </c>
      <c r="U9" s="90" t="s">
        <v>91</v>
      </c>
      <c r="V9" s="74" t="s">
        <v>139</v>
      </c>
      <c r="W9" s="91"/>
      <c r="X9" s="88" t="s">
        <v>149</v>
      </c>
      <c r="Y9" s="88"/>
      <c r="Z9" s="88"/>
      <c r="AA9" s="89"/>
    </row>
    <row r="10" spans="1:27" ht="16.5" customHeight="1" x14ac:dyDescent="0.25">
      <c r="A10" s="86">
        <f t="shared" si="1"/>
        <v>44203</v>
      </c>
      <c r="B10" s="87">
        <f t="shared" si="0"/>
        <v>44203</v>
      </c>
      <c r="C10" s="74"/>
      <c r="D10" s="74"/>
      <c r="E10" s="74" t="s">
        <v>139</v>
      </c>
      <c r="F10" s="74"/>
      <c r="G10" s="74"/>
      <c r="H10" s="74"/>
      <c r="I10" s="74"/>
      <c r="J10" s="74" t="s">
        <v>99</v>
      </c>
      <c r="K10" s="74"/>
      <c r="L10" s="74" t="s">
        <v>139</v>
      </c>
      <c r="M10" s="74"/>
      <c r="N10" s="74"/>
      <c r="O10" s="74"/>
      <c r="P10" s="74"/>
      <c r="Q10" s="91" t="s">
        <v>148</v>
      </c>
      <c r="R10" s="74" t="s">
        <v>139</v>
      </c>
      <c r="S10" s="74" t="s">
        <v>139</v>
      </c>
      <c r="T10" s="90" t="s">
        <v>150</v>
      </c>
      <c r="U10" s="74" t="s">
        <v>139</v>
      </c>
      <c r="V10" s="74"/>
      <c r="W10" s="91" t="s">
        <v>105</v>
      </c>
      <c r="X10" s="88"/>
      <c r="Y10" s="88"/>
      <c r="Z10" s="88"/>
      <c r="AA10" s="89"/>
    </row>
    <row r="11" spans="1:27" ht="16.5" customHeight="1" x14ac:dyDescent="0.25">
      <c r="A11" s="86">
        <f t="shared" si="1"/>
        <v>44204</v>
      </c>
      <c r="B11" s="87">
        <f t="shared" si="0"/>
        <v>44204</v>
      </c>
      <c r="C11" s="74"/>
      <c r="D11" s="74"/>
      <c r="E11" s="74" t="s">
        <v>151</v>
      </c>
      <c r="F11" s="74"/>
      <c r="G11" s="74"/>
      <c r="H11" s="74" t="s">
        <v>139</v>
      </c>
      <c r="I11" s="74"/>
      <c r="J11" s="74" t="s">
        <v>106</v>
      </c>
      <c r="K11" s="74" t="s">
        <v>139</v>
      </c>
      <c r="L11" s="74"/>
      <c r="M11" s="74" t="s">
        <v>139</v>
      </c>
      <c r="N11" s="74"/>
      <c r="O11" s="74"/>
      <c r="P11" s="74"/>
      <c r="Q11" s="91" t="s">
        <v>140</v>
      </c>
      <c r="R11" s="74"/>
      <c r="S11" s="74" t="s">
        <v>139</v>
      </c>
      <c r="T11" s="74"/>
      <c r="U11" s="74"/>
      <c r="V11" s="74"/>
      <c r="W11" s="91" t="s">
        <v>141</v>
      </c>
      <c r="X11" s="88"/>
      <c r="Y11" s="88"/>
      <c r="Z11" s="88" t="s">
        <v>142</v>
      </c>
      <c r="AA11" s="89"/>
    </row>
    <row r="12" spans="1:27" ht="16.5" customHeight="1" x14ac:dyDescent="0.25">
      <c r="A12" s="86">
        <f t="shared" si="1"/>
        <v>44205</v>
      </c>
      <c r="B12" s="87">
        <f t="shared" si="0"/>
        <v>44205</v>
      </c>
      <c r="C12" s="74" t="s">
        <v>139</v>
      </c>
      <c r="D12" s="74" t="s">
        <v>139</v>
      </c>
      <c r="E12" s="74"/>
      <c r="F12" s="74" t="s">
        <v>139</v>
      </c>
      <c r="G12" s="74"/>
      <c r="H12" s="82" t="s">
        <v>91</v>
      </c>
      <c r="I12" s="74" t="s">
        <v>139</v>
      </c>
      <c r="J12" s="74" t="s">
        <v>107</v>
      </c>
      <c r="K12" s="74"/>
      <c r="L12" s="74"/>
      <c r="M12" s="74" t="s">
        <v>139</v>
      </c>
      <c r="N12" s="74" t="s">
        <v>143</v>
      </c>
      <c r="O12" s="74" t="s">
        <v>143</v>
      </c>
      <c r="P12" s="74" t="s">
        <v>144</v>
      </c>
      <c r="Q12" s="74" t="s">
        <v>144</v>
      </c>
      <c r="R12" s="74" t="s">
        <v>145</v>
      </c>
      <c r="S12" s="74" t="s">
        <v>139</v>
      </c>
      <c r="T12" s="74"/>
      <c r="U12" s="90" t="s">
        <v>91</v>
      </c>
      <c r="V12" s="74" t="s">
        <v>139</v>
      </c>
      <c r="W12" s="74"/>
      <c r="X12" s="88"/>
      <c r="Y12" s="88"/>
      <c r="Z12" s="88"/>
      <c r="AA12" s="89"/>
    </row>
    <row r="13" spans="1:27" ht="16.5" customHeight="1" x14ac:dyDescent="0.25">
      <c r="A13" s="86">
        <f t="shared" si="1"/>
        <v>44206</v>
      </c>
      <c r="B13" s="87">
        <f t="shared" si="0"/>
        <v>44206</v>
      </c>
      <c r="C13" s="74" t="s">
        <v>139</v>
      </c>
      <c r="D13" s="74"/>
      <c r="E13" s="74" t="s">
        <v>139</v>
      </c>
      <c r="F13" s="74"/>
      <c r="G13" s="74" t="s">
        <v>139</v>
      </c>
      <c r="H13" s="74"/>
      <c r="I13" s="74" t="s">
        <v>139</v>
      </c>
      <c r="J13" s="74" t="s">
        <v>106</v>
      </c>
      <c r="K13" s="74"/>
      <c r="L13" s="74"/>
      <c r="M13" s="74" t="s">
        <v>139</v>
      </c>
      <c r="N13" s="74" t="s">
        <v>147</v>
      </c>
      <c r="O13" s="74" t="s">
        <v>147</v>
      </c>
      <c r="P13" s="74" t="s">
        <v>148</v>
      </c>
      <c r="Q13" s="74" t="s">
        <v>144</v>
      </c>
      <c r="R13" s="74"/>
      <c r="S13" s="74"/>
      <c r="T13" s="83" t="s">
        <v>91</v>
      </c>
      <c r="U13" s="74" t="s">
        <v>139</v>
      </c>
      <c r="V13" s="74" t="s">
        <v>139</v>
      </c>
      <c r="W13" s="74"/>
      <c r="X13" s="88"/>
      <c r="Y13" s="88" t="s">
        <v>146</v>
      </c>
      <c r="Z13" s="88"/>
      <c r="AA13" s="89"/>
    </row>
    <row r="14" spans="1:27" ht="16.5" customHeight="1" x14ac:dyDescent="0.25">
      <c r="A14" s="86">
        <f t="shared" si="1"/>
        <v>44207</v>
      </c>
      <c r="B14" s="87">
        <f t="shared" si="0"/>
        <v>44207</v>
      </c>
      <c r="C14" s="74"/>
      <c r="D14" s="74"/>
      <c r="E14" s="74"/>
      <c r="F14" s="74"/>
      <c r="G14" s="74" t="s">
        <v>139</v>
      </c>
      <c r="H14" s="74"/>
      <c r="I14" s="74"/>
      <c r="J14" s="74" t="s">
        <v>99</v>
      </c>
      <c r="K14" s="74" t="s">
        <v>139</v>
      </c>
      <c r="L14" s="74"/>
      <c r="M14" s="74"/>
      <c r="N14" s="74"/>
      <c r="O14" s="74"/>
      <c r="P14" s="74"/>
      <c r="Q14" s="91" t="s">
        <v>140</v>
      </c>
      <c r="R14" s="74" t="s">
        <v>145</v>
      </c>
      <c r="S14" s="74"/>
      <c r="T14" s="74" t="s">
        <v>139</v>
      </c>
      <c r="U14" s="74"/>
      <c r="V14" s="74"/>
      <c r="W14" s="91" t="s">
        <v>105</v>
      </c>
      <c r="X14" s="88"/>
      <c r="Y14" s="88" t="s">
        <v>107</v>
      </c>
      <c r="Z14" s="88"/>
      <c r="AA14" s="89"/>
    </row>
    <row r="15" spans="1:27" ht="16.5" customHeight="1" x14ac:dyDescent="0.25">
      <c r="A15" s="86">
        <f t="shared" si="1"/>
        <v>44208</v>
      </c>
      <c r="B15" s="87">
        <f t="shared" si="0"/>
        <v>44208</v>
      </c>
      <c r="C15" s="74"/>
      <c r="D15" s="74"/>
      <c r="E15" s="74"/>
      <c r="F15" s="74"/>
      <c r="G15" s="74"/>
      <c r="H15" s="74" t="s">
        <v>151</v>
      </c>
      <c r="I15" s="74"/>
      <c r="J15" s="74" t="s">
        <v>126</v>
      </c>
      <c r="K15" s="74"/>
      <c r="L15" s="74"/>
      <c r="M15" s="74"/>
      <c r="N15" s="74"/>
      <c r="O15" s="74"/>
      <c r="P15" s="74"/>
      <c r="Q15" s="91" t="s">
        <v>148</v>
      </c>
      <c r="R15" s="74"/>
      <c r="S15" s="74"/>
      <c r="T15" s="74" t="s">
        <v>139</v>
      </c>
      <c r="U15" s="74"/>
      <c r="V15" s="74"/>
      <c r="W15" s="91" t="s">
        <v>141</v>
      </c>
      <c r="X15" s="88" t="s">
        <v>152</v>
      </c>
      <c r="Y15" s="88"/>
      <c r="Z15" s="88"/>
      <c r="AA15" s="89"/>
    </row>
    <row r="16" spans="1:27" ht="16.5" customHeight="1" x14ac:dyDescent="0.25">
      <c r="A16" s="86">
        <f t="shared" si="1"/>
        <v>44209</v>
      </c>
      <c r="B16" s="87">
        <f t="shared" si="0"/>
        <v>44209</v>
      </c>
      <c r="C16" s="74"/>
      <c r="D16" s="74" t="s">
        <v>139</v>
      </c>
      <c r="E16" s="74"/>
      <c r="F16" s="74" t="s">
        <v>139</v>
      </c>
      <c r="G16" s="74"/>
      <c r="H16" s="74"/>
      <c r="I16" s="74"/>
      <c r="J16" s="74" t="s">
        <v>107</v>
      </c>
      <c r="K16" s="74"/>
      <c r="L16" s="74" t="s">
        <v>139</v>
      </c>
      <c r="M16" s="74"/>
      <c r="N16" s="74"/>
      <c r="O16" s="74"/>
      <c r="P16" s="74"/>
      <c r="Q16" s="91" t="s">
        <v>140</v>
      </c>
      <c r="R16" s="74"/>
      <c r="S16" s="90" t="s">
        <v>91</v>
      </c>
      <c r="T16" s="74"/>
      <c r="U16" s="74" t="s">
        <v>139</v>
      </c>
      <c r="V16" s="74" t="s">
        <v>139</v>
      </c>
      <c r="W16" s="91"/>
      <c r="X16" s="88" t="s">
        <v>149</v>
      </c>
      <c r="Y16" s="88"/>
      <c r="Z16" s="88"/>
      <c r="AA16" s="89"/>
    </row>
    <row r="17" spans="1:27" ht="16.5" customHeight="1" x14ac:dyDescent="0.25">
      <c r="A17" s="86">
        <f t="shared" si="1"/>
        <v>44210</v>
      </c>
      <c r="B17" s="87">
        <f t="shared" si="0"/>
        <v>44210</v>
      </c>
      <c r="C17" s="74"/>
      <c r="D17" s="74"/>
      <c r="E17" s="74" t="s">
        <v>139</v>
      </c>
      <c r="F17" s="74"/>
      <c r="G17" s="74"/>
      <c r="H17" s="74"/>
      <c r="I17" s="74" t="s">
        <v>139</v>
      </c>
      <c r="J17" s="74" t="s">
        <v>99</v>
      </c>
      <c r="K17" s="74" t="s">
        <v>139</v>
      </c>
      <c r="L17" s="74" t="s">
        <v>139</v>
      </c>
      <c r="M17" s="74"/>
      <c r="N17" s="74"/>
      <c r="O17" s="74"/>
      <c r="P17" s="74"/>
      <c r="Q17" s="91" t="s">
        <v>148</v>
      </c>
      <c r="R17" s="74" t="s">
        <v>151</v>
      </c>
      <c r="S17" s="74"/>
      <c r="T17" s="74"/>
      <c r="U17" s="74" t="s">
        <v>139</v>
      </c>
      <c r="V17" s="74"/>
      <c r="W17" s="91" t="s">
        <v>105</v>
      </c>
      <c r="X17" s="88"/>
      <c r="Y17" s="88"/>
      <c r="Z17" s="88"/>
      <c r="AA17" s="89"/>
    </row>
    <row r="18" spans="1:27" ht="16.5" customHeight="1" x14ac:dyDescent="0.25">
      <c r="A18" s="86">
        <f t="shared" si="1"/>
        <v>44211</v>
      </c>
      <c r="B18" s="87">
        <f t="shared" si="0"/>
        <v>44211</v>
      </c>
      <c r="C18" s="74"/>
      <c r="D18" s="74"/>
      <c r="E18" s="74"/>
      <c r="F18" s="74"/>
      <c r="G18" s="74"/>
      <c r="H18" s="74" t="s">
        <v>139</v>
      </c>
      <c r="I18" s="74"/>
      <c r="J18" s="74" t="s">
        <v>106</v>
      </c>
      <c r="K18" s="74"/>
      <c r="L18" s="74"/>
      <c r="M18" s="74" t="s">
        <v>139</v>
      </c>
      <c r="N18" s="74"/>
      <c r="O18" s="74"/>
      <c r="P18" s="74"/>
      <c r="Q18" s="91" t="s">
        <v>140</v>
      </c>
      <c r="R18" s="74"/>
      <c r="S18" s="74" t="s">
        <v>139</v>
      </c>
      <c r="T18" s="74"/>
      <c r="U18" s="74"/>
      <c r="V18" s="74"/>
      <c r="W18" s="91" t="s">
        <v>141</v>
      </c>
      <c r="X18" s="88"/>
      <c r="Y18" s="88"/>
      <c r="Z18" s="88" t="s">
        <v>142</v>
      </c>
      <c r="AA18" s="89"/>
    </row>
    <row r="19" spans="1:27" ht="16.5" customHeight="1" x14ac:dyDescent="0.25">
      <c r="A19" s="86">
        <f t="shared" si="1"/>
        <v>44212</v>
      </c>
      <c r="B19" s="87">
        <f t="shared" si="0"/>
        <v>44212</v>
      </c>
      <c r="C19" s="74" t="s">
        <v>139</v>
      </c>
      <c r="D19" s="74" t="s">
        <v>139</v>
      </c>
      <c r="E19" s="74"/>
      <c r="F19" s="74"/>
      <c r="G19" s="74" t="s">
        <v>139</v>
      </c>
      <c r="H19" s="74" t="s">
        <v>139</v>
      </c>
      <c r="I19" s="74"/>
      <c r="J19" s="74" t="s">
        <v>112</v>
      </c>
      <c r="K19" s="74"/>
      <c r="L19" s="74"/>
      <c r="M19" s="74" t="s">
        <v>139</v>
      </c>
      <c r="N19" s="74" t="s">
        <v>143</v>
      </c>
      <c r="O19" s="74" t="s">
        <v>143</v>
      </c>
      <c r="P19" s="74" t="s">
        <v>144</v>
      </c>
      <c r="Q19" s="74" t="s">
        <v>144</v>
      </c>
      <c r="R19" s="74" t="s">
        <v>139</v>
      </c>
      <c r="S19" s="74" t="s">
        <v>139</v>
      </c>
      <c r="T19" s="74"/>
      <c r="U19" s="74"/>
      <c r="V19" s="74"/>
      <c r="W19" s="74"/>
      <c r="X19" s="88"/>
      <c r="Y19" s="88"/>
      <c r="Z19" s="88"/>
      <c r="AA19" s="89"/>
    </row>
    <row r="20" spans="1:27" ht="16.5" customHeight="1" x14ac:dyDescent="0.25">
      <c r="A20" s="86">
        <f t="shared" si="1"/>
        <v>44213</v>
      </c>
      <c r="B20" s="87">
        <f t="shared" si="0"/>
        <v>44213</v>
      </c>
      <c r="C20" s="74" t="s">
        <v>139</v>
      </c>
      <c r="D20" s="74"/>
      <c r="E20" s="74" t="s">
        <v>139</v>
      </c>
      <c r="F20" s="74"/>
      <c r="G20" s="74" t="s">
        <v>139</v>
      </c>
      <c r="H20" s="74" t="s">
        <v>139</v>
      </c>
      <c r="I20" s="74"/>
      <c r="J20" s="74" t="s">
        <v>106</v>
      </c>
      <c r="K20" s="74" t="s">
        <v>139</v>
      </c>
      <c r="L20" s="74"/>
      <c r="M20" s="74"/>
      <c r="N20" s="74" t="s">
        <v>143</v>
      </c>
      <c r="O20" s="74" t="s">
        <v>143</v>
      </c>
      <c r="P20" s="74" t="s">
        <v>148</v>
      </c>
      <c r="Q20" s="74" t="s">
        <v>148</v>
      </c>
      <c r="R20" s="74" t="s">
        <v>145</v>
      </c>
      <c r="S20" s="74" t="s">
        <v>139</v>
      </c>
      <c r="T20" s="90" t="s">
        <v>91</v>
      </c>
      <c r="U20" s="74"/>
      <c r="V20" s="74" t="s">
        <v>139</v>
      </c>
      <c r="W20" s="74"/>
      <c r="X20" s="88" t="s">
        <v>152</v>
      </c>
      <c r="Y20" s="88" t="s">
        <v>146</v>
      </c>
      <c r="Z20" s="88"/>
      <c r="AA20" s="89"/>
    </row>
    <row r="21" spans="1:27" ht="16.5" customHeight="1" x14ac:dyDescent="0.25">
      <c r="A21" s="86">
        <f t="shared" si="1"/>
        <v>44214</v>
      </c>
      <c r="B21" s="87">
        <f t="shared" si="0"/>
        <v>44214</v>
      </c>
      <c r="C21" s="74"/>
      <c r="D21" s="74"/>
      <c r="E21" s="74"/>
      <c r="F21" s="74"/>
      <c r="G21" s="74" t="s">
        <v>139</v>
      </c>
      <c r="H21" s="74"/>
      <c r="I21" s="74" t="s">
        <v>139</v>
      </c>
      <c r="J21" s="74" t="s">
        <v>126</v>
      </c>
      <c r="K21" s="74"/>
      <c r="L21" s="74"/>
      <c r="M21" s="74"/>
      <c r="N21" s="74"/>
      <c r="O21" s="74"/>
      <c r="P21" s="74" t="s">
        <v>140</v>
      </c>
      <c r="Q21" s="91" t="s">
        <v>140</v>
      </c>
      <c r="R21" s="74" t="s">
        <v>145</v>
      </c>
      <c r="S21" s="74"/>
      <c r="T21" s="74" t="s">
        <v>139</v>
      </c>
      <c r="U21" s="74"/>
      <c r="V21" s="74"/>
      <c r="W21" s="91" t="s">
        <v>105</v>
      </c>
      <c r="X21" s="88" t="s">
        <v>152</v>
      </c>
      <c r="Y21" s="88" t="s">
        <v>107</v>
      </c>
      <c r="Z21" s="88"/>
      <c r="AA21" s="89"/>
    </row>
    <row r="22" spans="1:27" ht="16.5" customHeight="1" x14ac:dyDescent="0.25">
      <c r="A22" s="86">
        <f t="shared" si="1"/>
        <v>44215</v>
      </c>
      <c r="B22" s="87">
        <f t="shared" si="0"/>
        <v>44215</v>
      </c>
      <c r="C22" s="74"/>
      <c r="D22" s="74"/>
      <c r="E22" s="74"/>
      <c r="F22" s="74"/>
      <c r="G22" s="74"/>
      <c r="H22" s="74" t="s">
        <v>153</v>
      </c>
      <c r="I22" s="74" t="s">
        <v>139</v>
      </c>
      <c r="J22" s="74" t="s">
        <v>99</v>
      </c>
      <c r="K22" s="74"/>
      <c r="L22" s="74"/>
      <c r="M22" s="74"/>
      <c r="N22" s="74"/>
      <c r="O22" s="74"/>
      <c r="P22" s="74" t="s">
        <v>99</v>
      </c>
      <c r="Q22" s="91" t="s">
        <v>148</v>
      </c>
      <c r="R22" s="74"/>
      <c r="S22" s="74"/>
      <c r="T22" s="74" t="s">
        <v>139</v>
      </c>
      <c r="U22" s="74"/>
      <c r="V22" s="74"/>
      <c r="W22" s="91" t="s">
        <v>141</v>
      </c>
      <c r="X22" s="88"/>
      <c r="Y22" s="88"/>
      <c r="Z22" s="88"/>
      <c r="AA22" s="89"/>
    </row>
    <row r="23" spans="1:27" ht="16.5" customHeight="1" x14ac:dyDescent="0.25">
      <c r="A23" s="86">
        <f t="shared" si="1"/>
        <v>44216</v>
      </c>
      <c r="B23" s="87">
        <f t="shared" si="0"/>
        <v>44216</v>
      </c>
      <c r="C23" s="74"/>
      <c r="D23" s="74" t="s">
        <v>139</v>
      </c>
      <c r="E23" s="74"/>
      <c r="F23" s="74" t="s">
        <v>139</v>
      </c>
      <c r="G23" s="74"/>
      <c r="H23" s="74"/>
      <c r="I23" s="74"/>
      <c r="J23" s="74" t="s">
        <v>99</v>
      </c>
      <c r="K23" s="74"/>
      <c r="L23" s="74" t="s">
        <v>139</v>
      </c>
      <c r="M23" s="74"/>
      <c r="N23" s="74"/>
      <c r="O23" s="74"/>
      <c r="P23" s="92" t="s">
        <v>144</v>
      </c>
      <c r="Q23" s="91" t="s">
        <v>140</v>
      </c>
      <c r="R23" s="74"/>
      <c r="S23" s="90" t="s">
        <v>91</v>
      </c>
      <c r="T23" s="74"/>
      <c r="U23" s="74" t="s">
        <v>139</v>
      </c>
      <c r="V23" s="74" t="s">
        <v>139</v>
      </c>
      <c r="W23" s="91"/>
      <c r="X23" s="88"/>
      <c r="Y23" s="88"/>
      <c r="Z23" s="88"/>
      <c r="AA23" s="89"/>
    </row>
    <row r="24" spans="1:27" ht="16.5" customHeight="1" x14ac:dyDescent="0.25">
      <c r="A24" s="86">
        <f t="shared" si="1"/>
        <v>44217</v>
      </c>
      <c r="B24" s="87">
        <f t="shared" si="0"/>
        <v>44217</v>
      </c>
      <c r="C24" s="74"/>
      <c r="D24" s="74"/>
      <c r="E24" s="74" t="s">
        <v>139</v>
      </c>
      <c r="F24" s="74"/>
      <c r="G24" s="74"/>
      <c r="H24" s="74" t="s">
        <v>145</v>
      </c>
      <c r="I24" s="74"/>
      <c r="J24" s="74" t="s">
        <v>106</v>
      </c>
      <c r="K24" s="74" t="s">
        <v>139</v>
      </c>
      <c r="L24" s="74" t="s">
        <v>139</v>
      </c>
      <c r="M24" s="74"/>
      <c r="N24" s="74"/>
      <c r="O24" s="74"/>
      <c r="P24" s="74"/>
      <c r="Q24" s="91" t="s">
        <v>148</v>
      </c>
      <c r="R24" s="74"/>
      <c r="S24" s="74"/>
      <c r="T24" s="74" t="s">
        <v>139</v>
      </c>
      <c r="U24" s="74"/>
      <c r="V24" s="74"/>
      <c r="W24" s="91" t="s">
        <v>105</v>
      </c>
      <c r="X24" s="88"/>
      <c r="Y24" s="88"/>
      <c r="Z24" s="88" t="s">
        <v>142</v>
      </c>
      <c r="AA24" s="89"/>
    </row>
    <row r="25" spans="1:27" ht="16.5" customHeight="1" x14ac:dyDescent="0.25">
      <c r="A25" s="86">
        <f t="shared" si="1"/>
        <v>44218</v>
      </c>
      <c r="B25" s="87">
        <f t="shared" si="0"/>
        <v>44218</v>
      </c>
      <c r="C25" s="74"/>
      <c r="D25" s="74"/>
      <c r="E25" s="74"/>
      <c r="F25" s="74" t="s">
        <v>139</v>
      </c>
      <c r="G25" s="74"/>
      <c r="H25" s="74" t="s">
        <v>139</v>
      </c>
      <c r="I25" s="74"/>
      <c r="J25" s="74" t="s">
        <v>112</v>
      </c>
      <c r="K25" s="74"/>
      <c r="L25" s="74"/>
      <c r="M25" s="74" t="s">
        <v>139</v>
      </c>
      <c r="N25" s="74"/>
      <c r="O25" s="74"/>
      <c r="P25" s="74"/>
      <c r="Q25" s="91" t="s">
        <v>140</v>
      </c>
      <c r="R25" s="74" t="s">
        <v>145</v>
      </c>
      <c r="S25" s="74" t="s">
        <v>139</v>
      </c>
      <c r="T25" s="74"/>
      <c r="U25" s="74"/>
      <c r="V25" s="74"/>
      <c r="W25" s="91" t="s">
        <v>141</v>
      </c>
      <c r="X25" s="88" t="s">
        <v>149</v>
      </c>
      <c r="Y25" s="88"/>
      <c r="Z25" s="88"/>
      <c r="AA25" s="89"/>
    </row>
    <row r="26" spans="1:27" ht="16.5" customHeight="1" x14ac:dyDescent="0.25">
      <c r="A26" s="86">
        <f t="shared" si="1"/>
        <v>44219</v>
      </c>
      <c r="B26" s="87">
        <f t="shared" si="0"/>
        <v>44219</v>
      </c>
      <c r="C26" s="74" t="s">
        <v>139</v>
      </c>
      <c r="D26" s="74" t="s">
        <v>139</v>
      </c>
      <c r="E26" s="74"/>
      <c r="F26" s="74" t="s">
        <v>139</v>
      </c>
      <c r="G26" s="74"/>
      <c r="H26" s="74" t="s">
        <v>139</v>
      </c>
      <c r="I26" s="74"/>
      <c r="J26" s="74" t="s">
        <v>107</v>
      </c>
      <c r="K26" s="74"/>
      <c r="L26" s="74"/>
      <c r="M26" s="74" t="s">
        <v>139</v>
      </c>
      <c r="N26" s="74" t="s">
        <v>143</v>
      </c>
      <c r="O26" s="74" t="s">
        <v>143</v>
      </c>
      <c r="P26" s="74" t="s">
        <v>140</v>
      </c>
      <c r="Q26" s="74" t="s">
        <v>148</v>
      </c>
      <c r="R26" s="74" t="s">
        <v>139</v>
      </c>
      <c r="S26" s="74" t="s">
        <v>139</v>
      </c>
      <c r="T26" s="90" t="s">
        <v>91</v>
      </c>
      <c r="U26" s="74"/>
      <c r="V26" s="74" t="s">
        <v>139</v>
      </c>
      <c r="W26" s="74"/>
      <c r="X26" s="88"/>
      <c r="Y26" s="88"/>
      <c r="Z26" s="88"/>
      <c r="AA26" s="89"/>
    </row>
    <row r="27" spans="1:27" ht="16.5" customHeight="1" x14ac:dyDescent="0.25">
      <c r="A27" s="86">
        <f t="shared" si="1"/>
        <v>44220</v>
      </c>
      <c r="B27" s="87">
        <f t="shared" si="0"/>
        <v>44220</v>
      </c>
      <c r="C27" s="74" t="s">
        <v>139</v>
      </c>
      <c r="D27" s="74"/>
      <c r="E27" s="74" t="s">
        <v>139</v>
      </c>
      <c r="F27" s="74" t="s">
        <v>139</v>
      </c>
      <c r="G27" s="74"/>
      <c r="H27" s="74"/>
      <c r="I27" s="74" t="s">
        <v>139</v>
      </c>
      <c r="J27" s="74" t="s">
        <v>107</v>
      </c>
      <c r="K27" s="74" t="s">
        <v>139</v>
      </c>
      <c r="L27" s="74" t="s">
        <v>139</v>
      </c>
      <c r="M27" s="74"/>
      <c r="N27" s="74" t="s">
        <v>143</v>
      </c>
      <c r="O27" s="74" t="s">
        <v>143</v>
      </c>
      <c r="P27" s="74" t="s">
        <v>140</v>
      </c>
      <c r="Q27" s="74" t="s">
        <v>148</v>
      </c>
      <c r="R27" s="74"/>
      <c r="S27" s="74"/>
      <c r="T27" s="74"/>
      <c r="U27" s="74" t="s">
        <v>139</v>
      </c>
      <c r="V27" s="74"/>
      <c r="W27" s="74"/>
      <c r="X27" s="88"/>
      <c r="Y27" s="88" t="s">
        <v>146</v>
      </c>
      <c r="Z27" s="88"/>
      <c r="AA27" s="89"/>
    </row>
    <row r="28" spans="1:27" ht="16.5" customHeight="1" x14ac:dyDescent="0.25">
      <c r="A28" s="86">
        <f t="shared" si="1"/>
        <v>44221</v>
      </c>
      <c r="B28" s="87">
        <f t="shared" si="0"/>
        <v>44221</v>
      </c>
      <c r="C28" s="74"/>
      <c r="D28" s="74"/>
      <c r="E28" s="74"/>
      <c r="F28" s="74"/>
      <c r="G28" s="74" t="s">
        <v>139</v>
      </c>
      <c r="H28" s="74" t="s">
        <v>139</v>
      </c>
      <c r="I28" s="74"/>
      <c r="J28" s="74" t="s">
        <v>106</v>
      </c>
      <c r="K28" s="74"/>
      <c r="L28" s="74" t="s">
        <v>139</v>
      </c>
      <c r="M28" s="74"/>
      <c r="N28" s="74"/>
      <c r="O28" s="74"/>
      <c r="P28" s="74"/>
      <c r="Q28" s="91" t="s">
        <v>140</v>
      </c>
      <c r="R28" s="74" t="s">
        <v>145</v>
      </c>
      <c r="S28" s="74"/>
      <c r="T28" s="74"/>
      <c r="U28" s="74" t="s">
        <v>139</v>
      </c>
      <c r="V28" s="74"/>
      <c r="W28" s="91" t="s">
        <v>105</v>
      </c>
      <c r="X28" s="88"/>
      <c r="Y28" s="88" t="s">
        <v>107</v>
      </c>
      <c r="Z28" s="88"/>
      <c r="AA28" s="89"/>
    </row>
    <row r="29" spans="1:27" ht="16.5" customHeight="1" x14ac:dyDescent="0.25">
      <c r="A29" s="86">
        <f t="shared" si="1"/>
        <v>44222</v>
      </c>
      <c r="B29" s="87">
        <f t="shared" si="0"/>
        <v>44222</v>
      </c>
      <c r="C29" s="74"/>
      <c r="D29" s="74"/>
      <c r="E29" s="74" t="s">
        <v>139</v>
      </c>
      <c r="F29" s="74"/>
      <c r="G29" s="74" t="s">
        <v>139</v>
      </c>
      <c r="H29" s="74"/>
      <c r="I29" s="74"/>
      <c r="J29" s="74" t="s">
        <v>99</v>
      </c>
      <c r="K29" s="74"/>
      <c r="L29" s="74"/>
      <c r="M29" s="74"/>
      <c r="N29" s="74"/>
      <c r="O29" s="74"/>
      <c r="P29" s="74"/>
      <c r="Q29" s="91" t="s">
        <v>148</v>
      </c>
      <c r="R29" s="74"/>
      <c r="S29" s="74"/>
      <c r="T29" s="93" t="s">
        <v>154</v>
      </c>
      <c r="U29" s="74" t="s">
        <v>139</v>
      </c>
      <c r="V29" s="74"/>
      <c r="W29" s="91" t="s">
        <v>141</v>
      </c>
      <c r="X29" s="88"/>
      <c r="Y29" s="88"/>
      <c r="Z29" s="88"/>
      <c r="AA29" s="89"/>
    </row>
    <row r="30" spans="1:27" ht="16.5" customHeight="1" x14ac:dyDescent="0.25">
      <c r="A30" s="86">
        <f t="shared" si="1"/>
        <v>44223</v>
      </c>
      <c r="B30" s="87">
        <f t="shared" si="0"/>
        <v>44223</v>
      </c>
      <c r="C30" s="74"/>
      <c r="D30" s="74" t="s">
        <v>139</v>
      </c>
      <c r="E30" s="74" t="s">
        <v>145</v>
      </c>
      <c r="F30" s="74" t="s">
        <v>139</v>
      </c>
      <c r="G30" s="74"/>
      <c r="H30" s="74"/>
      <c r="I30" s="74"/>
      <c r="J30" s="74" t="s">
        <v>99</v>
      </c>
      <c r="K30" s="74"/>
      <c r="L30" s="74" t="s">
        <v>139</v>
      </c>
      <c r="M30" s="74"/>
      <c r="N30" s="74"/>
      <c r="O30" s="74"/>
      <c r="P30" s="74"/>
      <c r="Q30" s="91" t="s">
        <v>140</v>
      </c>
      <c r="R30" s="74"/>
      <c r="S30" s="74"/>
      <c r="T30" s="74" t="s">
        <v>139</v>
      </c>
      <c r="U30" s="90" t="s">
        <v>91</v>
      </c>
      <c r="V30" s="74" t="s">
        <v>139</v>
      </c>
      <c r="W30" s="91"/>
      <c r="X30" s="88"/>
      <c r="Y30" s="88"/>
      <c r="Z30" s="88"/>
      <c r="AA30" s="89"/>
    </row>
    <row r="31" spans="1:27" ht="16.5" customHeight="1" x14ac:dyDescent="0.25">
      <c r="A31" s="86">
        <f t="shared" si="1"/>
        <v>44224</v>
      </c>
      <c r="B31" s="87">
        <f t="shared" si="0"/>
        <v>44224</v>
      </c>
      <c r="C31" s="74"/>
      <c r="D31" s="74"/>
      <c r="E31" s="74" t="s">
        <v>139</v>
      </c>
      <c r="F31" s="74" t="s">
        <v>139</v>
      </c>
      <c r="G31" s="74"/>
      <c r="H31" s="74"/>
      <c r="I31" s="74" t="s">
        <v>139</v>
      </c>
      <c r="J31" s="74" t="s">
        <v>107</v>
      </c>
      <c r="K31" s="74" t="s">
        <v>139</v>
      </c>
      <c r="L31" s="74" t="s">
        <v>139</v>
      </c>
      <c r="M31" s="74"/>
      <c r="N31" s="74"/>
      <c r="O31" s="74"/>
      <c r="P31" s="74"/>
      <c r="Q31" s="91" t="s">
        <v>148</v>
      </c>
      <c r="R31" s="74"/>
      <c r="S31" s="74"/>
      <c r="T31" s="74" t="s">
        <v>139</v>
      </c>
      <c r="U31" s="74"/>
      <c r="V31" s="74"/>
      <c r="W31" s="91" t="s">
        <v>105</v>
      </c>
      <c r="X31" s="88"/>
      <c r="Y31" s="88"/>
      <c r="Z31" s="88"/>
      <c r="AA31" s="89"/>
    </row>
    <row r="32" spans="1:27" ht="16.5" customHeight="1" x14ac:dyDescent="0.25">
      <c r="A32" s="86">
        <f t="shared" si="1"/>
        <v>44225</v>
      </c>
      <c r="B32" s="87">
        <f t="shared" si="0"/>
        <v>44225</v>
      </c>
      <c r="C32" s="90" t="s">
        <v>155</v>
      </c>
      <c r="D32" s="74"/>
      <c r="E32" s="74"/>
      <c r="F32" s="74"/>
      <c r="G32" s="74" t="s">
        <v>139</v>
      </c>
      <c r="H32" s="74" t="s">
        <v>139</v>
      </c>
      <c r="I32" s="74"/>
      <c r="J32" s="74" t="s">
        <v>112</v>
      </c>
      <c r="K32" s="74"/>
      <c r="L32" s="74" t="s">
        <v>139</v>
      </c>
      <c r="M32" s="74"/>
      <c r="N32" s="74"/>
      <c r="O32" s="74"/>
      <c r="P32" s="74"/>
      <c r="Q32" s="91" t="s">
        <v>140</v>
      </c>
      <c r="R32" s="74" t="s">
        <v>145</v>
      </c>
      <c r="S32" s="74" t="s">
        <v>139</v>
      </c>
      <c r="T32" s="74" t="s">
        <v>139</v>
      </c>
      <c r="U32" s="90" t="s">
        <v>150</v>
      </c>
      <c r="V32" s="74"/>
      <c r="W32" s="91" t="s">
        <v>141</v>
      </c>
      <c r="X32" s="88" t="s">
        <v>149</v>
      </c>
      <c r="Y32" s="88"/>
      <c r="Z32" s="88"/>
      <c r="AA32" s="89"/>
    </row>
    <row r="33" spans="1:27" ht="16.5" customHeight="1" x14ac:dyDescent="0.25">
      <c r="A33" s="86">
        <f t="shared" si="1"/>
        <v>44226</v>
      </c>
      <c r="B33" s="87">
        <f t="shared" si="0"/>
        <v>44226</v>
      </c>
      <c r="C33" s="74" t="s">
        <v>139</v>
      </c>
      <c r="D33" s="74" t="s">
        <v>139</v>
      </c>
      <c r="E33" s="74"/>
      <c r="F33" s="74"/>
      <c r="G33" s="74" t="s">
        <v>139</v>
      </c>
      <c r="H33" s="82" t="s">
        <v>91</v>
      </c>
      <c r="I33" s="74" t="s">
        <v>139</v>
      </c>
      <c r="J33" s="74" t="s">
        <v>106</v>
      </c>
      <c r="K33" s="74"/>
      <c r="L33" s="74"/>
      <c r="M33" s="74" t="s">
        <v>139</v>
      </c>
      <c r="N33" s="74" t="s">
        <v>143</v>
      </c>
      <c r="O33" s="74" t="s">
        <v>143</v>
      </c>
      <c r="P33" s="74" t="s">
        <v>144</v>
      </c>
      <c r="Q33" s="74" t="s">
        <v>144</v>
      </c>
      <c r="R33" s="74" t="s">
        <v>139</v>
      </c>
      <c r="S33" s="74" t="s">
        <v>139</v>
      </c>
      <c r="T33" s="74"/>
      <c r="U33" s="74"/>
      <c r="V33" s="74"/>
      <c r="W33" s="74"/>
      <c r="X33" s="88"/>
      <c r="Y33" s="88"/>
      <c r="Z33" s="88"/>
      <c r="AA33" s="89"/>
    </row>
    <row r="34" spans="1:27" ht="16.5" customHeight="1" x14ac:dyDescent="0.25">
      <c r="A34" s="86">
        <f t="shared" si="1"/>
        <v>44227</v>
      </c>
      <c r="B34" s="87">
        <f t="shared" si="0"/>
        <v>44227</v>
      </c>
      <c r="C34" s="74" t="s">
        <v>139</v>
      </c>
      <c r="D34" s="74"/>
      <c r="E34" s="74" t="s">
        <v>139</v>
      </c>
      <c r="F34" s="74" t="s">
        <v>139</v>
      </c>
      <c r="G34" s="74"/>
      <c r="H34" s="74" t="s">
        <v>139</v>
      </c>
      <c r="I34" s="74"/>
      <c r="J34" s="74" t="s">
        <v>107</v>
      </c>
      <c r="K34" s="74" t="s">
        <v>139</v>
      </c>
      <c r="L34" s="74"/>
      <c r="M34" s="74" t="s">
        <v>139</v>
      </c>
      <c r="N34" s="74" t="s">
        <v>143</v>
      </c>
      <c r="O34" s="74" t="s">
        <v>143</v>
      </c>
      <c r="P34" s="74" t="s">
        <v>148</v>
      </c>
      <c r="Q34" s="74" t="s">
        <v>144</v>
      </c>
      <c r="R34" s="74" t="s">
        <v>139</v>
      </c>
      <c r="S34" s="90" t="s">
        <v>91</v>
      </c>
      <c r="T34" s="90"/>
      <c r="U34" s="74" t="s">
        <v>139</v>
      </c>
      <c r="V34" s="88" t="s">
        <v>139</v>
      </c>
      <c r="W34" s="74"/>
      <c r="X34" s="74"/>
      <c r="Y34" s="88" t="s">
        <v>146</v>
      </c>
      <c r="Z34" s="74"/>
      <c r="AA34" s="74"/>
    </row>
    <row r="35" spans="1:27" s="99" customFormat="1" ht="20.100000000000001" customHeight="1" x14ac:dyDescent="0.3">
      <c r="A35" s="94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96"/>
      <c r="P35" s="96"/>
      <c r="Q35" s="96"/>
      <c r="R35" s="96"/>
      <c r="S35" s="96"/>
      <c r="T35" s="97"/>
      <c r="U35" s="97"/>
      <c r="V35" s="97"/>
      <c r="W35" s="97"/>
      <c r="X35" s="98"/>
      <c r="Y35" s="98"/>
      <c r="Z35" s="98"/>
      <c r="AA35" s="98"/>
    </row>
    <row r="36" spans="1:27" s="99" customFormat="1" ht="20.100000000000001" customHeight="1" x14ac:dyDescent="0.3">
      <c r="A36" s="100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96"/>
      <c r="P36" s="96"/>
      <c r="Q36" s="96"/>
      <c r="R36" s="96"/>
      <c r="S36" s="96"/>
      <c r="T36" s="97"/>
      <c r="U36" s="97"/>
      <c r="V36" s="97"/>
      <c r="W36" s="97"/>
      <c r="X36" s="97"/>
      <c r="Y36" s="97"/>
      <c r="Z36" s="98"/>
      <c r="AA36" s="98"/>
    </row>
    <row r="37" spans="1:27" s="99" customFormat="1" ht="20.100000000000001" customHeight="1" x14ac:dyDescent="0.3">
      <c r="A37" s="100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96"/>
      <c r="P37" s="96"/>
      <c r="Q37" s="96"/>
      <c r="R37" s="96"/>
      <c r="S37" s="96"/>
      <c r="T37" s="97"/>
      <c r="U37" s="97"/>
      <c r="V37" s="97"/>
      <c r="W37" s="97"/>
      <c r="X37" s="97"/>
      <c r="Y37" s="97"/>
      <c r="Z37" s="98"/>
      <c r="AA37" s="98"/>
    </row>
    <row r="38" spans="1:27" s="99" customFormat="1" ht="20.100000000000001" customHeight="1" x14ac:dyDescent="0.3">
      <c r="A38" s="101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96"/>
      <c r="P38" s="96"/>
      <c r="Q38" s="96"/>
      <c r="R38" s="96"/>
      <c r="S38" s="96"/>
      <c r="T38" s="94"/>
      <c r="U38" s="94"/>
      <c r="V38" s="94"/>
      <c r="W38" s="94"/>
      <c r="X38" s="98"/>
      <c r="Y38" s="98"/>
      <c r="Z38" s="98"/>
      <c r="AA38" s="98"/>
    </row>
    <row r="39" spans="1:27" s="106" customFormat="1" ht="16.5" customHeight="1" x14ac:dyDescent="0.3">
      <c r="A39" s="102"/>
      <c r="B39" s="257" t="s">
        <v>161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103"/>
      <c r="P39" s="102"/>
      <c r="Q39" s="104"/>
      <c r="R39" s="103"/>
      <c r="S39" s="103"/>
      <c r="T39" s="103"/>
      <c r="U39" s="103"/>
      <c r="V39" s="103"/>
      <c r="W39" s="103"/>
      <c r="X39" s="103"/>
      <c r="Y39" s="103"/>
      <c r="Z39" s="103"/>
      <c r="AA39" s="105"/>
    </row>
    <row r="40" spans="1:27" ht="16.5" customHeight="1" x14ac:dyDescent="0.25">
      <c r="A40" s="70" t="s">
        <v>162</v>
      </c>
      <c r="P40" s="71"/>
      <c r="Q40" s="71"/>
    </row>
    <row r="41" spans="1:27" ht="16.5" customHeight="1" x14ac:dyDescent="0.25">
      <c r="A41" s="70" t="s">
        <v>163</v>
      </c>
    </row>
    <row r="42" spans="1:27" ht="16.5" customHeight="1" x14ac:dyDescent="0.25">
      <c r="A42" s="70" t="s">
        <v>164</v>
      </c>
    </row>
    <row r="43" spans="1:27" ht="16.5" customHeight="1" x14ac:dyDescent="0.25">
      <c r="A43" s="70" t="s">
        <v>165</v>
      </c>
    </row>
    <row r="44" spans="1:27" ht="16.5" customHeight="1" x14ac:dyDescent="0.25">
      <c r="A44" s="70" t="s">
        <v>166</v>
      </c>
    </row>
    <row r="45" spans="1:27" ht="16.5" customHeight="1" x14ac:dyDescent="0.25">
      <c r="C45" s="71">
        <f>+C40-C41-C42-C43-C44</f>
        <v>0</v>
      </c>
      <c r="E45" s="71">
        <f>+E40-E41-E42-E43-E44</f>
        <v>0</v>
      </c>
      <c r="F45" s="71">
        <f>+F40-F41-F42-F43-F44</f>
        <v>0</v>
      </c>
      <c r="G45" s="71">
        <f>+G40-G41-G42-G43-G44</f>
        <v>0</v>
      </c>
      <c r="H45" s="71">
        <f>+H40-H41-H42-H43-H44</f>
        <v>0</v>
      </c>
      <c r="I45" s="71">
        <f>+I40-I41-I42-I43-I44</f>
        <v>0</v>
      </c>
      <c r="K45" s="71">
        <f t="shared" ref="K45:P45" si="2">+K40-K41-K42-K43-K44</f>
        <v>0</v>
      </c>
      <c r="L45" s="71">
        <f t="shared" si="2"/>
        <v>0</v>
      </c>
      <c r="M45" s="71">
        <f t="shared" si="2"/>
        <v>0</v>
      </c>
      <c r="N45" s="71">
        <f t="shared" si="2"/>
        <v>0</v>
      </c>
      <c r="O45" s="71">
        <f t="shared" si="2"/>
        <v>0</v>
      </c>
      <c r="P45" s="71">
        <f t="shared" si="2"/>
        <v>0</v>
      </c>
      <c r="Q45" s="71"/>
      <c r="R45" s="71">
        <f>+R40-R41-R42-R43-R44</f>
        <v>0</v>
      </c>
      <c r="S45" s="71">
        <f>+S40-S41-S42-S43-S44</f>
        <v>0</v>
      </c>
      <c r="T45" s="71">
        <f>+T40-T41-T42-T43-T44</f>
        <v>0</v>
      </c>
      <c r="X45" s="71">
        <f>+X40-X41-X42-X43-X44</f>
        <v>0</v>
      </c>
      <c r="Y45" s="71">
        <f>+Y40-Y41-Y42-Y43-Y44</f>
        <v>0</v>
      </c>
      <c r="Z45" s="71">
        <f>+Z40-Z41-Z42-Z43-Z44</f>
        <v>0</v>
      </c>
    </row>
    <row r="46" spans="1:27" ht="16.5" customHeight="1" x14ac:dyDescent="0.25">
      <c r="W46" s="71" t="s">
        <v>167</v>
      </c>
      <c r="X46" s="71">
        <v>11</v>
      </c>
    </row>
    <row r="48" spans="1:27" ht="16.5" customHeight="1" x14ac:dyDescent="0.25">
      <c r="N48" s="107" t="s">
        <v>168</v>
      </c>
      <c r="O48" s="107" t="s">
        <v>168</v>
      </c>
      <c r="P48" s="107" t="s">
        <v>148</v>
      </c>
      <c r="Q48" s="107" t="s">
        <v>148</v>
      </c>
      <c r="W48" s="108" t="s">
        <v>141</v>
      </c>
      <c r="X48" s="107" t="s">
        <v>149</v>
      </c>
      <c r="Y48" s="107" t="s">
        <v>146</v>
      </c>
      <c r="Z48" s="109" t="s">
        <v>142</v>
      </c>
    </row>
    <row r="49" spans="14:26" ht="16.5" customHeight="1" x14ac:dyDescent="0.25">
      <c r="N49" s="107">
        <f>COUNTIF(N$4:N$34,N48)</f>
        <v>0</v>
      </c>
      <c r="O49" s="107">
        <f>COUNTIF(O$4:O$34,O48)</f>
        <v>0</v>
      </c>
      <c r="P49" s="107">
        <f>COUNTIF(P$4:P$34,P48)</f>
        <v>3</v>
      </c>
      <c r="Q49" s="107">
        <f>COUNTIF(Q$4:Q$34,Q48)</f>
        <v>12</v>
      </c>
      <c r="W49" s="107">
        <f>COUNTIF(W$4:W$34,W48)</f>
        <v>9</v>
      </c>
      <c r="X49" s="107">
        <f>COUNTIF(X$4:X$34,X48)</f>
        <v>5</v>
      </c>
      <c r="Y49" s="107">
        <f>COUNTIF(Y$4:Y$34,Y48)</f>
        <v>6</v>
      </c>
      <c r="Z49" s="107">
        <f>COUNTIF(Z$4:Z$34,Z48)</f>
        <v>4</v>
      </c>
    </row>
    <row r="50" spans="14:26" ht="16.5" customHeight="1" x14ac:dyDescent="0.25">
      <c r="N50" s="107" t="s">
        <v>147</v>
      </c>
      <c r="O50" s="107" t="s">
        <v>147</v>
      </c>
      <c r="P50" s="107" t="s">
        <v>140</v>
      </c>
      <c r="Q50" s="107" t="s">
        <v>140</v>
      </c>
      <c r="W50" s="107" t="s">
        <v>105</v>
      </c>
      <c r="X50" s="107" t="s">
        <v>152</v>
      </c>
      <c r="Y50" s="107" t="s">
        <v>107</v>
      </c>
      <c r="Z50" s="110"/>
    </row>
    <row r="51" spans="14:26" ht="16.5" customHeight="1" x14ac:dyDescent="0.25">
      <c r="N51" s="107">
        <f>COUNTIF(N$4:N$34,N50)</f>
        <v>2</v>
      </c>
      <c r="O51" s="107">
        <f>COUNTIF(O$4:O$34,O50)</f>
        <v>2</v>
      </c>
      <c r="P51" s="107">
        <f>COUNTIF(P$4:P$34,P50)</f>
        <v>4</v>
      </c>
      <c r="Q51" s="107">
        <f>COUNTIF(Q$4:Q$34,Q50)</f>
        <v>13</v>
      </c>
      <c r="W51" s="107">
        <f>COUNTIF(W$4:W$34,W50)</f>
        <v>8</v>
      </c>
      <c r="X51" s="107">
        <f>COUNTIF(X$4:X$34,X50)</f>
        <v>3</v>
      </c>
      <c r="Y51" s="107">
        <f>COUNTIF(Y$4:Y$34,Y50)</f>
        <v>3</v>
      </c>
      <c r="Z51" s="107">
        <f>COUNTIF(Z$4:Z$34,Z50)</f>
        <v>0</v>
      </c>
    </row>
    <row r="52" spans="14:26" ht="16.5" customHeight="1" x14ac:dyDescent="0.25">
      <c r="N52" s="107" t="s">
        <v>143</v>
      </c>
      <c r="O52" s="107" t="s">
        <v>143</v>
      </c>
      <c r="P52" s="107" t="s">
        <v>144</v>
      </c>
      <c r="Q52" s="107" t="s">
        <v>144</v>
      </c>
      <c r="W52" s="107"/>
      <c r="X52" s="107"/>
      <c r="Y52" s="107"/>
      <c r="Z52" s="110"/>
    </row>
    <row r="53" spans="14:26" ht="16.5" customHeight="1" x14ac:dyDescent="0.25">
      <c r="N53" s="107">
        <f>COUNTIF(N$4:N$34,N52)</f>
        <v>8</v>
      </c>
      <c r="O53" s="107">
        <f>COUNTIF(O$4:O$34,O52)</f>
        <v>8</v>
      </c>
      <c r="P53" s="107">
        <f>COUNTIF(P$4:P$34,P52)</f>
        <v>5</v>
      </c>
      <c r="Q53" s="107">
        <f>COUNTIF(Q$4:Q$34,Q52)</f>
        <v>6</v>
      </c>
      <c r="W53" s="107">
        <f>COUNTIF(W$4:W$34,W52)</f>
        <v>0</v>
      </c>
      <c r="X53" s="107">
        <f>COUNTIF(X$4:X$34,X52)</f>
        <v>0</v>
      </c>
      <c r="Y53" s="107">
        <f>COUNTIF(Y$4:Y$34,Y52)</f>
        <v>0</v>
      </c>
      <c r="Z53" s="107">
        <f>COUNTIF(Z$4:Z$34,Z52)</f>
        <v>0</v>
      </c>
    </row>
    <row r="54" spans="14:26" ht="16.5" customHeight="1" x14ac:dyDescent="0.25">
      <c r="N54" s="107" t="s">
        <v>99</v>
      </c>
      <c r="O54" s="107" t="s">
        <v>99</v>
      </c>
      <c r="P54" s="107" t="s">
        <v>169</v>
      </c>
      <c r="Q54" s="107" t="s">
        <v>169</v>
      </c>
      <c r="W54" s="107"/>
      <c r="X54" s="107"/>
      <c r="Y54" s="110"/>
      <c r="Z54" s="110"/>
    </row>
    <row r="55" spans="14:26" ht="16.5" customHeight="1" x14ac:dyDescent="0.25">
      <c r="N55" s="107">
        <f>COUNTIF(N$4:N$34,N54)</f>
        <v>0</v>
      </c>
      <c r="O55" s="107">
        <f>COUNTIF(O$4:O$34,O54)</f>
        <v>0</v>
      </c>
      <c r="P55" s="107">
        <f>COUNTIF(P$4:P$34,P54)</f>
        <v>0</v>
      </c>
      <c r="Q55" s="107">
        <f>COUNTIF(Q$4:Q$34,Q54)</f>
        <v>0</v>
      </c>
      <c r="W55" s="107"/>
      <c r="X55" s="107" t="s">
        <v>170</v>
      </c>
      <c r="Y55" s="107" t="s">
        <v>171</v>
      </c>
      <c r="Z55" s="107" t="s">
        <v>172</v>
      </c>
    </row>
    <row r="56" spans="14:26" ht="16.5" customHeight="1" x14ac:dyDescent="0.25">
      <c r="N56" s="109" t="s">
        <v>173</v>
      </c>
      <c r="O56" s="109" t="s">
        <v>173</v>
      </c>
      <c r="P56" s="108"/>
      <c r="Q56" s="109" t="s">
        <v>106</v>
      </c>
      <c r="W56" s="107"/>
      <c r="X56" s="107">
        <f>COUNTBLANK(X$4:X$34)</f>
        <v>23</v>
      </c>
      <c r="Y56" s="107">
        <f>COUNTBLANK(Y$4:Y$34)</f>
        <v>22</v>
      </c>
      <c r="Z56" s="107">
        <f>COUNTBLANK(Z$4:Z$34)</f>
        <v>27</v>
      </c>
    </row>
    <row r="57" spans="14:26" ht="16.5" customHeight="1" x14ac:dyDescent="0.25">
      <c r="N57" s="107">
        <f>COUNTIF(N$4:N$34,N56)</f>
        <v>0</v>
      </c>
      <c r="O57" s="107">
        <f>COUNTIF(O$4:O$34,O56)</f>
        <v>0</v>
      </c>
      <c r="P57" s="107"/>
      <c r="Q57" s="107">
        <f>COUNTIF(Q$4:Q$34,Q56)</f>
        <v>0</v>
      </c>
      <c r="W57" s="107"/>
      <c r="X57" s="107" t="s">
        <v>174</v>
      </c>
      <c r="Y57" s="107" t="s">
        <v>174</v>
      </c>
      <c r="Z57" s="107" t="s">
        <v>174</v>
      </c>
    </row>
    <row r="58" spans="14:26" ht="16.5" customHeight="1" x14ac:dyDescent="0.25">
      <c r="N58" s="107"/>
      <c r="O58" s="107"/>
      <c r="P58" s="109"/>
      <c r="Q58" s="109"/>
      <c r="W58" s="107"/>
      <c r="X58" s="107">
        <f>+X49+X51+X56</f>
        <v>31</v>
      </c>
      <c r="Y58" s="107">
        <f>+Y49+Y51+Y53+Y56</f>
        <v>31</v>
      </c>
      <c r="Z58" s="107">
        <f>+Z49+Z51+Z56</f>
        <v>31</v>
      </c>
    </row>
    <row r="59" spans="14:26" ht="16.5" customHeight="1" x14ac:dyDescent="0.25">
      <c r="W59" s="107"/>
      <c r="X59" s="107"/>
      <c r="Y59" s="110"/>
      <c r="Z59" s="110"/>
    </row>
    <row r="60" spans="14:26" ht="16.5" customHeight="1" x14ac:dyDescent="0.25">
      <c r="N60" s="71" t="s">
        <v>175</v>
      </c>
      <c r="O60" s="71" t="s">
        <v>176</v>
      </c>
      <c r="P60" s="71" t="s">
        <v>177</v>
      </c>
      <c r="Q60" s="71"/>
      <c r="W60" s="109"/>
      <c r="X60" s="111" t="s">
        <v>178</v>
      </c>
      <c r="Y60" s="112" t="s">
        <v>179</v>
      </c>
      <c r="Z60" s="112" t="s">
        <v>180</v>
      </c>
    </row>
    <row r="61" spans="14:26" ht="16.5" customHeight="1" x14ac:dyDescent="0.25">
      <c r="N61" s="71">
        <f>COUNTBLANK(N4:N34)</f>
        <v>21</v>
      </c>
      <c r="O61" s="71">
        <f>COUNTBLANK(O4:O34)</f>
        <v>21</v>
      </c>
      <c r="P61" s="71">
        <f>COUNTBLANK(P4:P34)</f>
        <v>18</v>
      </c>
      <c r="Q61" s="71"/>
      <c r="W61" s="109"/>
      <c r="X61" s="111">
        <f>-(X58-X56-$X$46)</f>
        <v>3</v>
      </c>
      <c r="Y61" s="111">
        <f>-(Y58-Y56-$X$46)</f>
        <v>2</v>
      </c>
      <c r="Z61" s="111">
        <f>-(Z58-Z56-$X$46)</f>
        <v>7</v>
      </c>
    </row>
    <row r="62" spans="14:26" ht="16.5" customHeight="1" x14ac:dyDescent="0.25">
      <c r="N62" s="71" t="s">
        <v>174</v>
      </c>
      <c r="O62" s="71" t="s">
        <v>174</v>
      </c>
      <c r="P62" s="71" t="s">
        <v>174</v>
      </c>
      <c r="Q62" s="71" t="s">
        <v>174</v>
      </c>
    </row>
    <row r="63" spans="14:26" ht="16.5" customHeight="1" x14ac:dyDescent="0.25">
      <c r="N63" s="71">
        <f>+N49+N53+N51+N55+N57+N59+N61</f>
        <v>31</v>
      </c>
      <c r="O63" s="71">
        <f>+O49+O53+O51+O55+O57+O59+O61</f>
        <v>31</v>
      </c>
      <c r="P63" s="71">
        <f>+P49+P53+P51+P55+P57+P59+P61</f>
        <v>30</v>
      </c>
      <c r="Q63" s="71">
        <f>+Q49+Q53+Q51+Q55+Q57+Q59+Q61</f>
        <v>31</v>
      </c>
    </row>
    <row r="64" spans="14:26" ht="16.5" customHeight="1" x14ac:dyDescent="0.25">
      <c r="N64" s="113">
        <f>COUNTA(N$4:N$34)+N61</f>
        <v>31</v>
      </c>
      <c r="O64" s="113">
        <f>COUNTA(O$4:O$34)+O61</f>
        <v>31</v>
      </c>
      <c r="P64" s="113">
        <f>COUNTA(P$4:P$34)+P61</f>
        <v>31</v>
      </c>
      <c r="Q64" s="113">
        <f>COUNTA(Q$4:Q$34)+Q61</f>
        <v>31</v>
      </c>
    </row>
    <row r="66" spans="14:17" ht="16.5" customHeight="1" x14ac:dyDescent="0.25">
      <c r="N66" s="114" t="s">
        <v>181</v>
      </c>
      <c r="O66" s="115" t="s">
        <v>182</v>
      </c>
      <c r="P66" s="116" t="s">
        <v>183</v>
      </c>
      <c r="Q66" s="117" t="s">
        <v>184</v>
      </c>
    </row>
    <row r="67" spans="14:17" ht="16.5" customHeight="1" x14ac:dyDescent="0.25">
      <c r="N67" s="70"/>
      <c r="O67" s="70"/>
      <c r="P67" s="116" t="s">
        <v>185</v>
      </c>
      <c r="Q67" s="118"/>
    </row>
    <row r="68" spans="14:17" ht="16.5" customHeight="1" x14ac:dyDescent="0.25">
      <c r="N68" s="70"/>
      <c r="O68" s="70"/>
      <c r="P68" s="116" t="s">
        <v>186</v>
      </c>
      <c r="Q68" s="118"/>
    </row>
    <row r="69" spans="14:17" ht="16.5" customHeight="1" x14ac:dyDescent="0.25">
      <c r="N69" s="70"/>
      <c r="O69" s="70"/>
      <c r="P69" s="119"/>
    </row>
  </sheetData>
  <autoFilter ref="A2:AMK46" xr:uid="{00000000-0001-0000-0200-000000000000}"/>
  <mergeCells count="11">
    <mergeCell ref="B39:N39"/>
    <mergeCell ref="X1:Z1"/>
    <mergeCell ref="B35:N35"/>
    <mergeCell ref="B36:N36"/>
    <mergeCell ref="B37:N37"/>
    <mergeCell ref="B38:N38"/>
    <mergeCell ref="C1:J1"/>
    <mergeCell ref="K1:M1"/>
    <mergeCell ref="N1:O1"/>
    <mergeCell ref="P1:Q1"/>
    <mergeCell ref="R1:W1"/>
  </mergeCells>
  <phoneticPr fontId="59" type="noConversion"/>
  <conditionalFormatting sqref="A4:AA34">
    <cfRule type="expression" dxfId="59" priority="2">
      <formula>WEEKDAY($A4,2)&gt;5</formula>
    </cfRule>
    <cfRule type="expression" dxfId="58" priority="3">
      <formula>$A4=TODAY()</formula>
    </cfRule>
  </conditionalFormatting>
  <printOptions horizontalCentered="1" gridLines="1"/>
  <pageMargins left="0.196527777777778" right="0.196527777777778" top="0.39374999999999999" bottom="0.196527777777778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5">
    <pageSetUpPr fitToPage="1"/>
  </sheetPr>
  <dimension ref="A1:AMK61"/>
  <sheetViews>
    <sheetView zoomScale="84" zoomScaleNormal="84" workbookViewId="0">
      <selection activeCell="T27" sqref="T27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3" width="8.625" style="107" customWidth="1"/>
    <col min="24" max="24" width="8.875" style="110"/>
    <col min="25" max="25" width="8.875" style="107"/>
    <col min="26" max="27" width="8.875" style="110"/>
    <col min="28" max="1025" width="8.875" style="120"/>
  </cols>
  <sheetData>
    <row r="1" spans="1:27" ht="16.5" customHeight="1" x14ac:dyDescent="0.25">
      <c r="A1" s="121"/>
      <c r="B1" s="121"/>
      <c r="C1" s="261" t="s">
        <v>117</v>
      </c>
      <c r="D1" s="261"/>
      <c r="E1" s="261"/>
      <c r="F1" s="261"/>
      <c r="G1" s="261"/>
      <c r="H1" s="261"/>
      <c r="I1" s="261"/>
      <c r="J1" s="261"/>
      <c r="K1" s="261" t="s">
        <v>118</v>
      </c>
      <c r="L1" s="261"/>
      <c r="M1" s="261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/>
      <c r="X1" s="258" t="s">
        <v>122</v>
      </c>
      <c r="Y1" s="258"/>
      <c r="Z1" s="258"/>
      <c r="AA1" s="75"/>
    </row>
    <row r="2" spans="1:27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122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74" t="s">
        <v>132</v>
      </c>
      <c r="T2" s="74" t="s">
        <v>133</v>
      </c>
      <c r="U2" s="74" t="s">
        <v>134</v>
      </c>
      <c r="V2" s="74" t="s">
        <v>135</v>
      </c>
      <c r="W2" s="74" t="s">
        <v>136</v>
      </c>
      <c r="X2" s="74" t="s">
        <v>129</v>
      </c>
      <c r="Y2" s="74" t="s">
        <v>137</v>
      </c>
      <c r="Z2" s="74" t="s">
        <v>130</v>
      </c>
      <c r="AA2" s="74" t="s">
        <v>90</v>
      </c>
    </row>
    <row r="3" spans="1:27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9.5</v>
      </c>
      <c r="T3" s="77">
        <v>26.7</v>
      </c>
      <c r="U3" s="77">
        <v>5</v>
      </c>
      <c r="V3" s="77"/>
      <c r="W3" s="77"/>
      <c r="X3" s="77">
        <v>14</v>
      </c>
      <c r="Y3" s="77">
        <v>14</v>
      </c>
      <c r="Z3" s="77">
        <v>14</v>
      </c>
      <c r="AA3" s="77"/>
    </row>
    <row r="4" spans="1:27" ht="16.5" customHeight="1" x14ac:dyDescent="0.25">
      <c r="A4" s="86">
        <v>44228</v>
      </c>
      <c r="B4" s="87">
        <f t="shared" ref="B4:B31" si="0">+A4</f>
        <v>44228</v>
      </c>
      <c r="C4" s="74" t="s">
        <v>139</v>
      </c>
      <c r="D4" s="74"/>
      <c r="E4" s="74"/>
      <c r="F4" s="74"/>
      <c r="G4" s="74"/>
      <c r="H4" s="74"/>
      <c r="I4" s="74"/>
      <c r="J4" s="74" t="s">
        <v>106</v>
      </c>
      <c r="K4" s="74"/>
      <c r="L4" s="74"/>
      <c r="M4" s="123"/>
      <c r="N4" s="122"/>
      <c r="O4" s="74"/>
      <c r="P4" s="74"/>
      <c r="Q4" s="91" t="s">
        <v>140</v>
      </c>
      <c r="R4" s="74" t="s">
        <v>145</v>
      </c>
      <c r="S4" s="74"/>
      <c r="T4" s="74"/>
      <c r="U4" s="74"/>
      <c r="V4" s="74"/>
      <c r="W4" s="91" t="s">
        <v>105</v>
      </c>
      <c r="X4" s="74"/>
      <c r="Y4" s="74"/>
      <c r="Z4" s="74"/>
      <c r="AA4" s="89"/>
    </row>
    <row r="5" spans="1:27" ht="16.5" customHeight="1" x14ac:dyDescent="0.25">
      <c r="A5" s="86">
        <f t="shared" ref="A5:A31" si="1">+A4+1</f>
        <v>44229</v>
      </c>
      <c r="B5" s="87">
        <f t="shared" si="0"/>
        <v>44229</v>
      </c>
      <c r="C5" s="74"/>
      <c r="D5" s="74"/>
      <c r="E5" s="74" t="s">
        <v>139</v>
      </c>
      <c r="F5" s="74"/>
      <c r="G5" s="74"/>
      <c r="H5" s="74"/>
      <c r="I5" s="74"/>
      <c r="J5" s="74" t="s">
        <v>107</v>
      </c>
      <c r="K5" s="74"/>
      <c r="L5" s="74"/>
      <c r="M5" s="123"/>
      <c r="N5" s="122"/>
      <c r="O5" s="74"/>
      <c r="P5" s="74"/>
      <c r="Q5" s="91" t="s">
        <v>148</v>
      </c>
      <c r="R5" s="74"/>
      <c r="S5" s="74"/>
      <c r="T5" s="124"/>
      <c r="U5" s="124"/>
      <c r="V5" s="74"/>
      <c r="W5" s="91" t="s">
        <v>141</v>
      </c>
      <c r="X5" s="74"/>
      <c r="Y5" s="74"/>
      <c r="Z5" s="74"/>
      <c r="AA5" s="89"/>
    </row>
    <row r="6" spans="1:27" ht="16.5" customHeight="1" x14ac:dyDescent="0.25">
      <c r="A6" s="86">
        <f t="shared" si="1"/>
        <v>44230</v>
      </c>
      <c r="B6" s="87">
        <f t="shared" si="0"/>
        <v>44230</v>
      </c>
      <c r="C6" s="74"/>
      <c r="D6" s="74" t="s">
        <v>139</v>
      </c>
      <c r="E6" s="74"/>
      <c r="F6" s="74"/>
      <c r="G6" s="74"/>
      <c r="H6" s="74"/>
      <c r="I6" s="74"/>
      <c r="J6" s="74" t="s">
        <v>107</v>
      </c>
      <c r="K6" s="74"/>
      <c r="L6" s="74" t="s">
        <v>139</v>
      </c>
      <c r="M6" s="74"/>
      <c r="N6" s="122"/>
      <c r="O6" s="74"/>
      <c r="P6" s="91"/>
      <c r="Q6" s="91" t="s">
        <v>140</v>
      </c>
      <c r="R6" s="74"/>
      <c r="S6" s="74"/>
      <c r="T6" s="74" t="s">
        <v>139</v>
      </c>
      <c r="U6" s="74"/>
      <c r="V6" s="74"/>
      <c r="W6" s="91"/>
      <c r="X6" s="74"/>
      <c r="Y6" s="74"/>
      <c r="Z6" s="74"/>
      <c r="AA6" s="89"/>
    </row>
    <row r="7" spans="1:27" ht="16.5" customHeight="1" x14ac:dyDescent="0.25">
      <c r="A7" s="86">
        <f t="shared" si="1"/>
        <v>44231</v>
      </c>
      <c r="B7" s="87">
        <f t="shared" si="0"/>
        <v>44231</v>
      </c>
      <c r="C7" s="74"/>
      <c r="D7" s="74"/>
      <c r="E7" s="74" t="s">
        <v>145</v>
      </c>
      <c r="F7" s="74" t="s">
        <v>139</v>
      </c>
      <c r="G7" s="74"/>
      <c r="H7" s="74"/>
      <c r="I7" s="74"/>
      <c r="J7" s="74" t="s">
        <v>99</v>
      </c>
      <c r="K7" s="74"/>
      <c r="L7" s="74" t="s">
        <v>139</v>
      </c>
      <c r="M7" s="74"/>
      <c r="N7" s="122"/>
      <c r="O7" s="74"/>
      <c r="P7" s="74"/>
      <c r="Q7" s="91" t="s">
        <v>148</v>
      </c>
      <c r="R7" s="74"/>
      <c r="S7" s="74"/>
      <c r="T7" s="74" t="s">
        <v>139</v>
      </c>
      <c r="U7" s="74"/>
      <c r="V7" s="74"/>
      <c r="W7" s="91" t="s">
        <v>105</v>
      </c>
      <c r="X7" s="74"/>
      <c r="Y7" s="74"/>
      <c r="Z7" s="74"/>
      <c r="AA7" s="89"/>
    </row>
    <row r="8" spans="1:27" ht="16.5" customHeight="1" x14ac:dyDescent="0.25">
      <c r="A8" s="86">
        <f t="shared" si="1"/>
        <v>44232</v>
      </c>
      <c r="B8" s="87">
        <f t="shared" si="0"/>
        <v>44232</v>
      </c>
      <c r="C8" s="74"/>
      <c r="D8" s="74"/>
      <c r="E8" s="74"/>
      <c r="F8" s="74"/>
      <c r="G8" s="74" t="s">
        <v>139</v>
      </c>
      <c r="H8" s="74"/>
      <c r="I8" s="74"/>
      <c r="J8" s="74" t="s">
        <v>112</v>
      </c>
      <c r="K8" s="74" t="s">
        <v>145</v>
      </c>
      <c r="L8" s="74" t="s">
        <v>139</v>
      </c>
      <c r="M8" s="74"/>
      <c r="N8" s="122"/>
      <c r="O8" s="74"/>
      <c r="P8" s="74"/>
      <c r="Q8" s="91" t="s">
        <v>140</v>
      </c>
      <c r="R8" s="90" t="s">
        <v>187</v>
      </c>
      <c r="S8" s="74" t="s">
        <v>139</v>
      </c>
      <c r="T8" s="74"/>
      <c r="U8" s="90" t="s">
        <v>91</v>
      </c>
      <c r="V8" s="74" t="s">
        <v>139</v>
      </c>
      <c r="W8" s="91" t="s">
        <v>141</v>
      </c>
      <c r="X8" s="74" t="s">
        <v>149</v>
      </c>
      <c r="Y8" s="74" t="s">
        <v>107</v>
      </c>
      <c r="Z8" s="74" t="s">
        <v>142</v>
      </c>
      <c r="AA8" s="89"/>
    </row>
    <row r="9" spans="1:27" ht="16.5" customHeight="1" x14ac:dyDescent="0.25">
      <c r="A9" s="86">
        <f t="shared" si="1"/>
        <v>44233</v>
      </c>
      <c r="B9" s="87">
        <f t="shared" si="0"/>
        <v>44233</v>
      </c>
      <c r="C9" s="74"/>
      <c r="D9" s="74" t="s">
        <v>139</v>
      </c>
      <c r="E9" s="74"/>
      <c r="F9" s="74"/>
      <c r="G9" s="74" t="s">
        <v>139</v>
      </c>
      <c r="H9" s="74" t="s">
        <v>139</v>
      </c>
      <c r="I9" s="74"/>
      <c r="J9" s="74" t="s">
        <v>106</v>
      </c>
      <c r="K9" s="74"/>
      <c r="L9" s="74" t="s">
        <v>139</v>
      </c>
      <c r="M9" s="81" t="s">
        <v>139</v>
      </c>
      <c r="N9" s="125" t="s">
        <v>147</v>
      </c>
      <c r="O9" s="81" t="s">
        <v>147</v>
      </c>
      <c r="P9" s="74" t="s">
        <v>144</v>
      </c>
      <c r="Q9" s="74" t="s">
        <v>144</v>
      </c>
      <c r="R9" s="74" t="s">
        <v>145</v>
      </c>
      <c r="S9" s="74" t="s">
        <v>139</v>
      </c>
      <c r="T9" s="90"/>
      <c r="U9" s="90" t="s">
        <v>91</v>
      </c>
      <c r="V9" s="74" t="s">
        <v>139</v>
      </c>
      <c r="W9" s="91"/>
      <c r="X9" s="74"/>
      <c r="Y9" s="74" t="s">
        <v>146</v>
      </c>
      <c r="Z9" s="74"/>
      <c r="AA9" s="89"/>
    </row>
    <row r="10" spans="1:27" ht="16.5" customHeight="1" x14ac:dyDescent="0.25">
      <c r="A10" s="86">
        <f t="shared" si="1"/>
        <v>44234</v>
      </c>
      <c r="B10" s="87">
        <f t="shared" si="0"/>
        <v>44234</v>
      </c>
      <c r="C10" s="74" t="s">
        <v>139</v>
      </c>
      <c r="D10" s="74"/>
      <c r="E10" s="74"/>
      <c r="F10" s="74" t="s">
        <v>139</v>
      </c>
      <c r="G10" s="74"/>
      <c r="H10" s="74"/>
      <c r="I10" s="74" t="s">
        <v>139</v>
      </c>
      <c r="J10" s="74" t="s">
        <v>107</v>
      </c>
      <c r="K10" s="74" t="s">
        <v>139</v>
      </c>
      <c r="L10" s="74"/>
      <c r="M10" s="81" t="s">
        <v>139</v>
      </c>
      <c r="N10" s="125" t="s">
        <v>143</v>
      </c>
      <c r="O10" s="81" t="s">
        <v>143</v>
      </c>
      <c r="P10" s="74" t="s">
        <v>148</v>
      </c>
      <c r="Q10" s="74" t="s">
        <v>144</v>
      </c>
      <c r="R10" s="74"/>
      <c r="S10" s="74"/>
      <c r="T10" s="74"/>
      <c r="U10" s="74" t="s">
        <v>139</v>
      </c>
      <c r="V10" s="74"/>
      <c r="W10" s="91"/>
      <c r="X10" s="74"/>
      <c r="Y10" s="81"/>
      <c r="Z10" s="74"/>
      <c r="AA10" s="89"/>
    </row>
    <row r="11" spans="1:27" ht="16.5" customHeight="1" x14ac:dyDescent="0.25">
      <c r="A11" s="86">
        <f t="shared" si="1"/>
        <v>44235</v>
      </c>
      <c r="B11" s="87">
        <f t="shared" si="0"/>
        <v>44235</v>
      </c>
      <c r="C11" s="74"/>
      <c r="D11" s="74"/>
      <c r="E11" s="74"/>
      <c r="F11" s="74" t="s">
        <v>139</v>
      </c>
      <c r="G11" s="74"/>
      <c r="H11" s="74"/>
      <c r="I11" s="74" t="s">
        <v>139</v>
      </c>
      <c r="J11" s="74" t="s">
        <v>112</v>
      </c>
      <c r="K11" s="74"/>
      <c r="L11" s="74"/>
      <c r="M11" s="126"/>
      <c r="N11" s="122"/>
      <c r="O11" s="74"/>
      <c r="P11" s="74"/>
      <c r="Q11" s="91" t="s">
        <v>140</v>
      </c>
      <c r="R11" s="74" t="s">
        <v>139</v>
      </c>
      <c r="S11" s="74"/>
      <c r="T11" s="74"/>
      <c r="U11" s="90" t="s">
        <v>91</v>
      </c>
      <c r="V11" s="74" t="s">
        <v>139</v>
      </c>
      <c r="W11" s="91" t="s">
        <v>105</v>
      </c>
      <c r="X11" s="74"/>
      <c r="Y11" s="74"/>
      <c r="Z11" s="74"/>
      <c r="AA11" s="89"/>
    </row>
    <row r="12" spans="1:27" ht="16.5" customHeight="1" x14ac:dyDescent="0.25">
      <c r="A12" s="86">
        <f t="shared" si="1"/>
        <v>44236</v>
      </c>
      <c r="B12" s="87">
        <f t="shared" si="0"/>
        <v>44236</v>
      </c>
      <c r="C12" s="74"/>
      <c r="D12" s="74"/>
      <c r="E12" s="74" t="s">
        <v>139</v>
      </c>
      <c r="F12" s="74"/>
      <c r="G12" s="74"/>
      <c r="H12" s="74" t="s">
        <v>139</v>
      </c>
      <c r="I12" s="74"/>
      <c r="J12" s="74" t="s">
        <v>107</v>
      </c>
      <c r="K12" s="74"/>
      <c r="L12" s="74"/>
      <c r="M12" s="74"/>
      <c r="N12" s="122"/>
      <c r="O12" s="74"/>
      <c r="P12" s="74"/>
      <c r="Q12" s="91" t="s">
        <v>148</v>
      </c>
      <c r="R12" s="74"/>
      <c r="S12" s="74"/>
      <c r="T12" s="74"/>
      <c r="U12" s="74"/>
      <c r="V12" s="74"/>
      <c r="W12" s="91" t="s">
        <v>141</v>
      </c>
      <c r="X12" s="74"/>
      <c r="Y12" s="74"/>
      <c r="Z12" s="74"/>
      <c r="AA12" s="89"/>
    </row>
    <row r="13" spans="1:27" ht="16.5" customHeight="1" x14ac:dyDescent="0.25">
      <c r="A13" s="127">
        <f t="shared" si="1"/>
        <v>44237</v>
      </c>
      <c r="B13" s="128">
        <f t="shared" si="0"/>
        <v>44237</v>
      </c>
      <c r="C13" s="129"/>
      <c r="D13" s="129" t="s">
        <v>139</v>
      </c>
      <c r="E13" s="129"/>
      <c r="F13" s="129"/>
      <c r="G13" s="129"/>
      <c r="H13" s="129"/>
      <c r="I13" s="129"/>
      <c r="J13" s="129" t="s">
        <v>106</v>
      </c>
      <c r="K13" s="129"/>
      <c r="L13" s="129"/>
      <c r="M13" s="129"/>
      <c r="N13" s="130" t="s">
        <v>175</v>
      </c>
      <c r="O13" s="129" t="s">
        <v>176</v>
      </c>
      <c r="P13" s="129" t="s">
        <v>177</v>
      </c>
      <c r="Q13" s="129" t="s">
        <v>140</v>
      </c>
      <c r="R13" s="129"/>
      <c r="S13" s="129"/>
      <c r="T13" s="129" t="s">
        <v>139</v>
      </c>
      <c r="U13" s="129"/>
      <c r="V13" s="129"/>
      <c r="W13" s="129"/>
      <c r="X13" s="129" t="s">
        <v>149</v>
      </c>
      <c r="Y13" s="129" t="s">
        <v>146</v>
      </c>
      <c r="Z13" s="129"/>
      <c r="AA13" s="131" t="s">
        <v>188</v>
      </c>
    </row>
    <row r="14" spans="1:27" ht="16.5" customHeight="1" x14ac:dyDescent="0.25">
      <c r="A14" s="79">
        <f t="shared" si="1"/>
        <v>44238</v>
      </c>
      <c r="B14" s="80">
        <f t="shared" si="0"/>
        <v>44238</v>
      </c>
      <c r="C14" s="81"/>
      <c r="D14" s="81"/>
      <c r="E14" s="81" t="s">
        <v>139</v>
      </c>
      <c r="F14" s="81" t="s">
        <v>139</v>
      </c>
      <c r="G14" s="81"/>
      <c r="H14" s="81"/>
      <c r="I14" s="81" t="s">
        <v>139</v>
      </c>
      <c r="J14" s="81" t="s">
        <v>99</v>
      </c>
      <c r="K14" s="81"/>
      <c r="L14" s="81"/>
      <c r="M14" s="81" t="s">
        <v>139</v>
      </c>
      <c r="N14" s="125" t="s">
        <v>143</v>
      </c>
      <c r="O14" s="132"/>
      <c r="P14" s="81" t="s">
        <v>177</v>
      </c>
      <c r="Q14" s="132"/>
      <c r="R14" s="83" t="s">
        <v>189</v>
      </c>
      <c r="S14" s="83" t="s">
        <v>91</v>
      </c>
      <c r="T14" s="81" t="s">
        <v>139</v>
      </c>
      <c r="U14" s="81"/>
      <c r="V14" s="81" t="s">
        <v>139</v>
      </c>
      <c r="W14" s="81" t="s">
        <v>105</v>
      </c>
      <c r="X14" s="81"/>
      <c r="Y14" s="81"/>
      <c r="Z14" s="81"/>
      <c r="AA14" s="133" t="s">
        <v>190</v>
      </c>
    </row>
    <row r="15" spans="1:27" ht="16.5" customHeight="1" x14ac:dyDescent="0.25">
      <c r="A15" s="79">
        <f t="shared" si="1"/>
        <v>44239</v>
      </c>
      <c r="B15" s="80">
        <f t="shared" si="0"/>
        <v>44239</v>
      </c>
      <c r="C15" s="81" t="s">
        <v>139</v>
      </c>
      <c r="D15" s="81"/>
      <c r="E15" s="81" t="s">
        <v>139</v>
      </c>
      <c r="F15" s="81" t="s">
        <v>139</v>
      </c>
      <c r="G15" s="81"/>
      <c r="H15" s="81"/>
      <c r="I15" s="81" t="s">
        <v>139</v>
      </c>
      <c r="J15" s="81" t="s">
        <v>99</v>
      </c>
      <c r="K15" s="81"/>
      <c r="L15" s="81"/>
      <c r="M15" s="81" t="s">
        <v>139</v>
      </c>
      <c r="N15" s="125" t="s">
        <v>143</v>
      </c>
      <c r="O15" s="81" t="s">
        <v>143</v>
      </c>
      <c r="P15" s="81" t="s">
        <v>177</v>
      </c>
      <c r="Q15" s="81" t="s">
        <v>140</v>
      </c>
      <c r="R15" s="81" t="s">
        <v>191</v>
      </c>
      <c r="S15" s="81" t="s">
        <v>139</v>
      </c>
      <c r="T15" s="81"/>
      <c r="U15" s="81" t="s">
        <v>139</v>
      </c>
      <c r="V15" s="81" t="s">
        <v>139</v>
      </c>
      <c r="W15" s="81" t="s">
        <v>139</v>
      </c>
      <c r="X15" s="81"/>
      <c r="Y15" s="81"/>
      <c r="Z15" s="81"/>
      <c r="AA15" s="133" t="s">
        <v>192</v>
      </c>
    </row>
    <row r="16" spans="1:27" ht="16.5" customHeight="1" x14ac:dyDescent="0.25">
      <c r="A16" s="79">
        <f t="shared" si="1"/>
        <v>44240</v>
      </c>
      <c r="B16" s="80">
        <f t="shared" si="0"/>
        <v>44240</v>
      </c>
      <c r="C16" s="81" t="s">
        <v>139</v>
      </c>
      <c r="D16" s="81"/>
      <c r="E16" s="81" t="s">
        <v>139</v>
      </c>
      <c r="F16" s="81" t="s">
        <v>139</v>
      </c>
      <c r="G16" s="81"/>
      <c r="H16" s="83"/>
      <c r="I16" s="81" t="s">
        <v>139</v>
      </c>
      <c r="J16" s="81" t="s">
        <v>107</v>
      </c>
      <c r="K16" s="81" t="s">
        <v>139</v>
      </c>
      <c r="L16" s="81"/>
      <c r="M16" s="81"/>
      <c r="N16" s="125" t="s">
        <v>143</v>
      </c>
      <c r="O16" s="81" t="s">
        <v>143</v>
      </c>
      <c r="P16" s="81" t="s">
        <v>148</v>
      </c>
      <c r="Q16" s="74" t="s">
        <v>144</v>
      </c>
      <c r="R16" s="81" t="s">
        <v>139</v>
      </c>
      <c r="S16" s="83" t="s">
        <v>91</v>
      </c>
      <c r="T16" s="81"/>
      <c r="U16" s="81" t="s">
        <v>139</v>
      </c>
      <c r="V16" s="81" t="s">
        <v>139</v>
      </c>
      <c r="W16" s="81" t="s">
        <v>139</v>
      </c>
      <c r="X16" s="81"/>
      <c r="Y16" s="81"/>
      <c r="Z16" s="81"/>
      <c r="AA16" s="133" t="s">
        <v>25</v>
      </c>
    </row>
    <row r="17" spans="1:27" ht="16.5" customHeight="1" x14ac:dyDescent="0.25">
      <c r="A17" s="79">
        <f t="shared" si="1"/>
        <v>44241</v>
      </c>
      <c r="B17" s="80">
        <f t="shared" si="0"/>
        <v>44241</v>
      </c>
      <c r="C17" s="81" t="s">
        <v>139</v>
      </c>
      <c r="D17" s="81" t="s">
        <v>139</v>
      </c>
      <c r="E17" s="81"/>
      <c r="F17" s="81"/>
      <c r="G17" s="81" t="s">
        <v>139</v>
      </c>
      <c r="H17" s="81" t="s">
        <v>139</v>
      </c>
      <c r="I17" s="81"/>
      <c r="J17" s="81" t="s">
        <v>106</v>
      </c>
      <c r="K17" s="81" t="s">
        <v>139</v>
      </c>
      <c r="L17" s="81"/>
      <c r="M17" s="81"/>
      <c r="N17" s="125" t="s">
        <v>143</v>
      </c>
      <c r="O17" s="81" t="s">
        <v>143</v>
      </c>
      <c r="P17" s="81" t="s">
        <v>148</v>
      </c>
      <c r="Q17" s="74" t="s">
        <v>144</v>
      </c>
      <c r="R17" s="81"/>
      <c r="S17" s="81"/>
      <c r="T17" s="81"/>
      <c r="U17" s="81" t="s">
        <v>139</v>
      </c>
      <c r="V17" s="81"/>
      <c r="W17" s="81" t="s">
        <v>139</v>
      </c>
      <c r="X17" s="81"/>
      <c r="Y17" s="81"/>
      <c r="Z17" s="81"/>
      <c r="AA17" s="133" t="s">
        <v>28</v>
      </c>
    </row>
    <row r="18" spans="1:27" ht="16.5" customHeight="1" x14ac:dyDescent="0.25">
      <c r="A18" s="79">
        <f t="shared" si="1"/>
        <v>44242</v>
      </c>
      <c r="B18" s="80">
        <f t="shared" si="0"/>
        <v>44242</v>
      </c>
      <c r="C18" s="81"/>
      <c r="D18" s="81" t="s">
        <v>139</v>
      </c>
      <c r="E18" s="81"/>
      <c r="F18" s="81"/>
      <c r="G18" s="81" t="s">
        <v>139</v>
      </c>
      <c r="H18" s="81" t="s">
        <v>139</v>
      </c>
      <c r="I18" s="81"/>
      <c r="J18" s="81" t="s">
        <v>112</v>
      </c>
      <c r="K18" s="81" t="s">
        <v>193</v>
      </c>
      <c r="L18" s="81"/>
      <c r="M18" s="81" t="s">
        <v>139</v>
      </c>
      <c r="N18" s="125" t="s">
        <v>143</v>
      </c>
      <c r="O18" s="81" t="s">
        <v>176</v>
      </c>
      <c r="P18" s="81" t="s">
        <v>177</v>
      </c>
      <c r="Q18" s="81" t="s">
        <v>148</v>
      </c>
      <c r="R18" s="81"/>
      <c r="S18" s="81"/>
      <c r="T18" s="81" t="s">
        <v>139</v>
      </c>
      <c r="U18" s="81"/>
      <c r="V18" s="81"/>
      <c r="W18" s="81" t="s">
        <v>139</v>
      </c>
      <c r="X18" s="81"/>
      <c r="Y18" s="81" t="s">
        <v>146</v>
      </c>
      <c r="Z18" s="81" t="s">
        <v>142</v>
      </c>
      <c r="AA18" s="133" t="s">
        <v>194</v>
      </c>
    </row>
    <row r="19" spans="1:27" ht="16.5" customHeight="1" x14ac:dyDescent="0.25">
      <c r="A19" s="79">
        <f t="shared" si="1"/>
        <v>44243</v>
      </c>
      <c r="B19" s="80">
        <f t="shared" si="0"/>
        <v>44243</v>
      </c>
      <c r="C19" s="81"/>
      <c r="D19" s="81" t="s">
        <v>139</v>
      </c>
      <c r="E19" s="81"/>
      <c r="F19" s="81"/>
      <c r="G19" s="81" t="s">
        <v>139</v>
      </c>
      <c r="H19" s="81" t="s">
        <v>139</v>
      </c>
      <c r="I19" s="81"/>
      <c r="J19" s="81" t="s">
        <v>112</v>
      </c>
      <c r="K19" s="81"/>
      <c r="L19" s="81"/>
      <c r="M19" s="81" t="s">
        <v>139</v>
      </c>
      <c r="N19" s="125" t="s">
        <v>143</v>
      </c>
      <c r="O19" s="81" t="s">
        <v>176</v>
      </c>
      <c r="P19" s="81" t="s">
        <v>177</v>
      </c>
      <c r="Q19" s="81" t="s">
        <v>148</v>
      </c>
      <c r="R19" s="81" t="s">
        <v>191</v>
      </c>
      <c r="S19" s="81" t="s">
        <v>139</v>
      </c>
      <c r="T19" s="81" t="s">
        <v>139</v>
      </c>
      <c r="U19" s="81"/>
      <c r="V19" s="81"/>
      <c r="W19" s="81" t="s">
        <v>141</v>
      </c>
      <c r="X19" s="81"/>
      <c r="Y19" s="81" t="s">
        <v>146</v>
      </c>
      <c r="Z19" s="81" t="s">
        <v>142</v>
      </c>
      <c r="AA19" s="133" t="s">
        <v>195</v>
      </c>
    </row>
    <row r="20" spans="1:27" ht="16.5" customHeight="1" x14ac:dyDescent="0.25">
      <c r="A20" s="86">
        <f t="shared" si="1"/>
        <v>44244</v>
      </c>
      <c r="B20" s="87">
        <f t="shared" si="0"/>
        <v>44244</v>
      </c>
      <c r="C20" s="74"/>
      <c r="D20" s="74"/>
      <c r="E20" s="74"/>
      <c r="F20" s="74"/>
      <c r="G20" s="74"/>
      <c r="H20" s="74"/>
      <c r="I20" s="74" t="s">
        <v>139</v>
      </c>
      <c r="J20" s="74" t="s">
        <v>106</v>
      </c>
      <c r="K20" s="74"/>
      <c r="L20" s="74" t="s">
        <v>139</v>
      </c>
      <c r="M20" s="74"/>
      <c r="N20" s="122"/>
      <c r="O20" s="74"/>
      <c r="P20" s="74"/>
      <c r="Q20" s="91" t="s">
        <v>140</v>
      </c>
      <c r="R20" s="74" t="s">
        <v>139</v>
      </c>
      <c r="S20" s="90" t="s">
        <v>91</v>
      </c>
      <c r="T20" s="74" t="s">
        <v>139</v>
      </c>
      <c r="U20" s="74"/>
      <c r="V20" s="74" t="s">
        <v>196</v>
      </c>
      <c r="W20" s="91"/>
      <c r="X20" s="74"/>
      <c r="Y20" s="109"/>
      <c r="Z20" s="74"/>
      <c r="AA20" s="89"/>
    </row>
    <row r="21" spans="1:27" ht="16.5" customHeight="1" x14ac:dyDescent="0.25">
      <c r="A21" s="86">
        <f t="shared" si="1"/>
        <v>44245</v>
      </c>
      <c r="B21" s="87">
        <f t="shared" si="0"/>
        <v>44245</v>
      </c>
      <c r="C21" s="74"/>
      <c r="D21" s="74"/>
      <c r="E21" s="74" t="s">
        <v>145</v>
      </c>
      <c r="F21" s="74"/>
      <c r="G21" s="74"/>
      <c r="H21" s="74"/>
      <c r="I21" s="74"/>
      <c r="J21" s="74" t="s">
        <v>99</v>
      </c>
      <c r="K21" s="74" t="s">
        <v>145</v>
      </c>
      <c r="L21" s="74" t="s">
        <v>139</v>
      </c>
      <c r="M21" s="74"/>
      <c r="N21" s="122"/>
      <c r="O21" s="74"/>
      <c r="P21" s="74"/>
      <c r="Q21" s="91" t="s">
        <v>148</v>
      </c>
      <c r="R21" s="74"/>
      <c r="S21" s="74"/>
      <c r="T21" s="74"/>
      <c r="U21" s="74" t="s">
        <v>139</v>
      </c>
      <c r="V21" s="74"/>
      <c r="W21" s="91" t="s">
        <v>105</v>
      </c>
      <c r="X21" s="74" t="s">
        <v>152</v>
      </c>
      <c r="Y21" s="74"/>
      <c r="Z21" s="74"/>
      <c r="AA21" s="89"/>
    </row>
    <row r="22" spans="1:27" ht="16.5" customHeight="1" x14ac:dyDescent="0.25">
      <c r="A22" s="86">
        <f t="shared" si="1"/>
        <v>44246</v>
      </c>
      <c r="B22" s="87">
        <f t="shared" si="0"/>
        <v>44246</v>
      </c>
      <c r="C22" s="74"/>
      <c r="D22" s="74"/>
      <c r="E22" s="74"/>
      <c r="F22" s="74"/>
      <c r="G22" s="74"/>
      <c r="H22" s="74"/>
      <c r="I22" s="74"/>
      <c r="J22" s="74" t="s">
        <v>107</v>
      </c>
      <c r="K22" s="74"/>
      <c r="L22" s="74"/>
      <c r="M22" s="74"/>
      <c r="N22" s="122"/>
      <c r="O22" s="74"/>
      <c r="P22" s="74"/>
      <c r="Q22" s="91" t="s">
        <v>148</v>
      </c>
      <c r="R22" s="74" t="s">
        <v>145</v>
      </c>
      <c r="S22" s="74"/>
      <c r="T22" s="90"/>
      <c r="U22" s="74" t="s">
        <v>139</v>
      </c>
      <c r="V22" s="74"/>
      <c r="W22" s="91" t="s">
        <v>141</v>
      </c>
      <c r="X22" s="74"/>
      <c r="Y22" s="74"/>
      <c r="Z22" s="74"/>
      <c r="AA22" s="89"/>
    </row>
    <row r="23" spans="1:27" ht="16.5" customHeight="1" x14ac:dyDescent="0.25">
      <c r="A23" s="86">
        <f t="shared" si="1"/>
        <v>44247</v>
      </c>
      <c r="B23" s="87">
        <f t="shared" si="0"/>
        <v>44247</v>
      </c>
      <c r="C23" s="90" t="s">
        <v>197</v>
      </c>
      <c r="D23" s="74" t="s">
        <v>139</v>
      </c>
      <c r="E23" s="74"/>
      <c r="F23" s="74"/>
      <c r="G23" s="74"/>
      <c r="H23" s="74"/>
      <c r="I23" s="74"/>
      <c r="J23" s="74" t="s">
        <v>99</v>
      </c>
      <c r="K23" s="74"/>
      <c r="L23" s="74"/>
      <c r="M23" s="74" t="s">
        <v>139</v>
      </c>
      <c r="N23" s="122" t="s">
        <v>143</v>
      </c>
      <c r="O23" s="74" t="s">
        <v>143</v>
      </c>
      <c r="P23" s="74" t="s">
        <v>140</v>
      </c>
      <c r="Q23" s="74" t="s">
        <v>140</v>
      </c>
      <c r="R23" s="74" t="s">
        <v>145</v>
      </c>
      <c r="S23" s="74"/>
      <c r="T23" s="90" t="s">
        <v>91</v>
      </c>
      <c r="U23" s="74" t="s">
        <v>139</v>
      </c>
      <c r="V23" s="74" t="s">
        <v>139</v>
      </c>
      <c r="W23" s="74"/>
      <c r="X23" s="74"/>
      <c r="Y23" s="74"/>
      <c r="Z23" s="74"/>
      <c r="AA23" s="89" t="s">
        <v>198</v>
      </c>
    </row>
    <row r="24" spans="1:27" ht="16.5" customHeight="1" x14ac:dyDescent="0.25">
      <c r="A24" s="86">
        <f t="shared" si="1"/>
        <v>44248</v>
      </c>
      <c r="B24" s="87">
        <f t="shared" si="0"/>
        <v>44248</v>
      </c>
      <c r="C24" s="74" t="s">
        <v>139</v>
      </c>
      <c r="D24" s="74"/>
      <c r="E24" s="74" t="s">
        <v>139</v>
      </c>
      <c r="F24" s="74"/>
      <c r="G24" s="74" t="s">
        <v>139</v>
      </c>
      <c r="H24" s="74"/>
      <c r="I24" s="74" t="s">
        <v>139</v>
      </c>
      <c r="J24" s="74" t="s">
        <v>106</v>
      </c>
      <c r="K24" s="74" t="s">
        <v>139</v>
      </c>
      <c r="L24" s="74" t="s">
        <v>139</v>
      </c>
      <c r="M24" s="81"/>
      <c r="N24" s="125" t="s">
        <v>147</v>
      </c>
      <c r="O24" s="81" t="s">
        <v>147</v>
      </c>
      <c r="P24" s="74" t="s">
        <v>144</v>
      </c>
      <c r="Q24" s="74" t="s">
        <v>144</v>
      </c>
      <c r="R24" s="74" t="s">
        <v>145</v>
      </c>
      <c r="S24" s="74" t="s">
        <v>139</v>
      </c>
      <c r="T24" s="74"/>
      <c r="U24" s="74"/>
      <c r="V24" s="74"/>
      <c r="W24" s="91"/>
      <c r="X24" s="74"/>
      <c r="Y24" s="81" t="s">
        <v>146</v>
      </c>
      <c r="Z24" s="74"/>
      <c r="AA24" s="89"/>
    </row>
    <row r="25" spans="1:27" ht="16.5" customHeight="1" x14ac:dyDescent="0.25">
      <c r="A25" s="86">
        <f t="shared" si="1"/>
        <v>44249</v>
      </c>
      <c r="B25" s="87">
        <f t="shared" si="0"/>
        <v>44249</v>
      </c>
      <c r="C25" s="74"/>
      <c r="D25" s="74"/>
      <c r="E25" s="74"/>
      <c r="F25" s="74"/>
      <c r="G25" s="74" t="s">
        <v>139</v>
      </c>
      <c r="H25" s="74" t="s">
        <v>139</v>
      </c>
      <c r="I25" s="74"/>
      <c r="J25" s="74" t="s">
        <v>112</v>
      </c>
      <c r="K25" s="74"/>
      <c r="L25" s="74"/>
      <c r="M25" s="123"/>
      <c r="N25" s="122"/>
      <c r="O25" s="74"/>
      <c r="P25" s="74"/>
      <c r="Q25" s="91" t="s">
        <v>140</v>
      </c>
      <c r="R25" s="74"/>
      <c r="S25" s="74" t="s">
        <v>139</v>
      </c>
      <c r="T25" s="74"/>
      <c r="U25" s="74"/>
      <c r="V25" s="74"/>
      <c r="W25" s="91" t="s">
        <v>105</v>
      </c>
      <c r="X25" s="74" t="s">
        <v>149</v>
      </c>
      <c r="Y25" s="74" t="s">
        <v>107</v>
      </c>
      <c r="Z25" s="74"/>
      <c r="AA25" s="89"/>
    </row>
    <row r="26" spans="1:27" ht="16.5" customHeight="1" x14ac:dyDescent="0.25">
      <c r="A26" s="86">
        <f t="shared" si="1"/>
        <v>44250</v>
      </c>
      <c r="B26" s="87">
        <f t="shared" si="0"/>
        <v>44250</v>
      </c>
      <c r="C26" s="74"/>
      <c r="D26" s="74"/>
      <c r="E26" s="90" t="s">
        <v>199</v>
      </c>
      <c r="F26" s="74"/>
      <c r="G26" s="74"/>
      <c r="H26" s="74"/>
      <c r="I26" s="74"/>
      <c r="J26" s="74" t="s">
        <v>99</v>
      </c>
      <c r="K26" s="74"/>
      <c r="L26" s="74"/>
      <c r="M26" s="74"/>
      <c r="N26" s="122"/>
      <c r="O26" s="74"/>
      <c r="P26" s="74"/>
      <c r="Q26" s="91" t="s">
        <v>148</v>
      </c>
      <c r="R26" s="74"/>
      <c r="S26" s="74"/>
      <c r="T26" s="74" t="s">
        <v>139</v>
      </c>
      <c r="U26" s="74"/>
      <c r="V26" s="74"/>
      <c r="W26" s="91" t="s">
        <v>141</v>
      </c>
      <c r="X26" s="74" t="s">
        <v>149</v>
      </c>
      <c r="Y26" s="74"/>
      <c r="Z26" s="74"/>
      <c r="AA26" s="89"/>
    </row>
    <row r="27" spans="1:27" ht="16.5" customHeight="1" x14ac:dyDescent="0.25">
      <c r="A27" s="86">
        <f t="shared" si="1"/>
        <v>44251</v>
      </c>
      <c r="B27" s="87">
        <f t="shared" si="0"/>
        <v>44251</v>
      </c>
      <c r="C27" s="74"/>
      <c r="D27" s="90" t="s">
        <v>196</v>
      </c>
      <c r="E27" s="74"/>
      <c r="F27" s="74"/>
      <c r="G27" s="90" t="s">
        <v>200</v>
      </c>
      <c r="H27" s="74"/>
      <c r="I27" s="74"/>
      <c r="J27" s="74" t="s">
        <v>112</v>
      </c>
      <c r="K27" s="74"/>
      <c r="L27" s="74" t="s">
        <v>139</v>
      </c>
      <c r="M27" s="74"/>
      <c r="N27" s="122"/>
      <c r="O27" s="74"/>
      <c r="P27" s="74"/>
      <c r="Q27" s="91" t="s">
        <v>140</v>
      </c>
      <c r="R27" s="74"/>
      <c r="S27" s="74"/>
      <c r="T27" s="90" t="s">
        <v>201</v>
      </c>
      <c r="U27" s="74"/>
      <c r="V27" s="74"/>
      <c r="W27" s="91"/>
      <c r="X27" s="74"/>
      <c r="Y27" s="74"/>
      <c r="Z27" s="74"/>
      <c r="AA27" s="89"/>
    </row>
    <row r="28" spans="1:27" ht="16.5" customHeight="1" x14ac:dyDescent="0.25">
      <c r="A28" s="86">
        <f t="shared" si="1"/>
        <v>44252</v>
      </c>
      <c r="B28" s="87">
        <f t="shared" si="0"/>
        <v>44252</v>
      </c>
      <c r="C28" s="74"/>
      <c r="D28" s="74"/>
      <c r="E28" s="74" t="s">
        <v>139</v>
      </c>
      <c r="F28" s="90" t="s">
        <v>199</v>
      </c>
      <c r="G28" s="74"/>
      <c r="H28" s="74"/>
      <c r="I28" s="74"/>
      <c r="J28" s="74" t="s">
        <v>107</v>
      </c>
      <c r="K28" s="74" t="s">
        <v>139</v>
      </c>
      <c r="L28" s="74"/>
      <c r="M28" s="74"/>
      <c r="N28" s="122"/>
      <c r="O28" s="74"/>
      <c r="P28" s="74"/>
      <c r="Q28" s="91" t="s">
        <v>148</v>
      </c>
      <c r="R28" s="74"/>
      <c r="S28" s="74"/>
      <c r="T28" s="74"/>
      <c r="U28" s="74" t="s">
        <v>139</v>
      </c>
      <c r="V28" s="74"/>
      <c r="W28" s="91" t="s">
        <v>105</v>
      </c>
      <c r="X28" s="74"/>
      <c r="Y28" s="74"/>
      <c r="Z28" s="74"/>
      <c r="AA28" s="89"/>
    </row>
    <row r="29" spans="1:27" ht="16.5" customHeight="1" x14ac:dyDescent="0.25">
      <c r="A29" s="86">
        <f t="shared" si="1"/>
        <v>44253</v>
      </c>
      <c r="B29" s="87">
        <f t="shared" si="0"/>
        <v>44253</v>
      </c>
      <c r="C29" s="74"/>
      <c r="D29" s="74"/>
      <c r="E29" s="74"/>
      <c r="F29" s="74" t="s">
        <v>139</v>
      </c>
      <c r="G29" s="90"/>
      <c r="H29" s="74"/>
      <c r="I29" s="74" t="s">
        <v>139</v>
      </c>
      <c r="J29" s="74" t="s">
        <v>99</v>
      </c>
      <c r="K29" s="74"/>
      <c r="L29" s="74"/>
      <c r="M29" s="74" t="s">
        <v>139</v>
      </c>
      <c r="N29" s="122"/>
      <c r="O29" s="74"/>
      <c r="P29" s="74"/>
      <c r="Q29" s="91" t="s">
        <v>140</v>
      </c>
      <c r="R29" s="74" t="s">
        <v>145</v>
      </c>
      <c r="S29" s="74" t="s">
        <v>139</v>
      </c>
      <c r="T29" s="90" t="s">
        <v>91</v>
      </c>
      <c r="U29" s="74"/>
      <c r="V29" s="74" t="s">
        <v>139</v>
      </c>
      <c r="W29" s="91" t="s">
        <v>141</v>
      </c>
      <c r="X29" s="74"/>
      <c r="Y29" s="74"/>
      <c r="Z29" s="74" t="s">
        <v>142</v>
      </c>
      <c r="AA29" s="89"/>
    </row>
    <row r="30" spans="1:27" ht="16.5" customHeight="1" x14ac:dyDescent="0.25">
      <c r="A30" s="86">
        <f t="shared" si="1"/>
        <v>44254</v>
      </c>
      <c r="B30" s="87">
        <f t="shared" si="0"/>
        <v>44254</v>
      </c>
      <c r="C30" s="74" t="s">
        <v>139</v>
      </c>
      <c r="D30" s="81" t="s">
        <v>139</v>
      </c>
      <c r="E30" s="74"/>
      <c r="F30" s="74"/>
      <c r="G30" s="74" t="s">
        <v>139</v>
      </c>
      <c r="H30" s="74" t="s">
        <v>139</v>
      </c>
      <c r="I30" s="74"/>
      <c r="J30" s="74" t="s">
        <v>106</v>
      </c>
      <c r="K30" s="74"/>
      <c r="L30" s="74"/>
      <c r="M30" s="134" t="s">
        <v>139</v>
      </c>
      <c r="N30" s="125" t="s">
        <v>143</v>
      </c>
      <c r="O30" s="81" t="s">
        <v>143</v>
      </c>
      <c r="P30" s="74" t="s">
        <v>140</v>
      </c>
      <c r="Q30" s="91" t="s">
        <v>148</v>
      </c>
      <c r="R30" s="74" t="s">
        <v>145</v>
      </c>
      <c r="S30" s="74" t="s">
        <v>139</v>
      </c>
      <c r="T30" s="90" t="s">
        <v>91</v>
      </c>
      <c r="U30" s="74"/>
      <c r="V30" s="74" t="s">
        <v>201</v>
      </c>
      <c r="W30" s="91"/>
      <c r="X30" s="74" t="s">
        <v>152</v>
      </c>
      <c r="Y30" s="74"/>
      <c r="Z30" s="74"/>
      <c r="AA30" s="89"/>
    </row>
    <row r="31" spans="1:27" ht="16.5" customHeight="1" x14ac:dyDescent="0.25">
      <c r="A31" s="86">
        <f t="shared" si="1"/>
        <v>44255</v>
      </c>
      <c r="B31" s="135">
        <f t="shared" si="0"/>
        <v>44255</v>
      </c>
      <c r="C31" s="134" t="s">
        <v>139</v>
      </c>
      <c r="D31" s="81" t="s">
        <v>139</v>
      </c>
      <c r="E31" s="134"/>
      <c r="F31" s="134" t="s">
        <v>139</v>
      </c>
      <c r="G31" s="134"/>
      <c r="H31" s="134" t="s">
        <v>139</v>
      </c>
      <c r="I31" s="134"/>
      <c r="J31" s="134" t="s">
        <v>112</v>
      </c>
      <c r="K31" s="134" t="s">
        <v>139</v>
      </c>
      <c r="L31" s="136" t="s">
        <v>155</v>
      </c>
      <c r="M31" s="134"/>
      <c r="N31" s="125" t="s">
        <v>143</v>
      </c>
      <c r="O31" s="81" t="s">
        <v>143</v>
      </c>
      <c r="P31" s="91" t="s">
        <v>148</v>
      </c>
      <c r="Q31" s="74" t="s">
        <v>140</v>
      </c>
      <c r="R31" s="134"/>
      <c r="S31" s="134"/>
      <c r="T31" s="136" t="s">
        <v>199</v>
      </c>
      <c r="U31" s="134"/>
      <c r="V31" s="134"/>
      <c r="W31" s="134"/>
      <c r="X31" s="134"/>
      <c r="Y31" s="81" t="s">
        <v>146</v>
      </c>
      <c r="Z31" s="134"/>
      <c r="AA31" s="137"/>
    </row>
    <row r="32" spans="1:27" s="142" customFormat="1" ht="20.100000000000001" customHeight="1" x14ac:dyDescent="0.3">
      <c r="A32" s="138" t="s">
        <v>156</v>
      </c>
      <c r="B32" s="257" t="s">
        <v>157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139"/>
      <c r="P32" s="139"/>
      <c r="Q32" s="139"/>
      <c r="R32" s="139"/>
      <c r="S32" s="139"/>
      <c r="T32" s="140"/>
      <c r="U32" s="140"/>
      <c r="V32" s="140"/>
      <c r="W32" s="140"/>
      <c r="X32" s="141"/>
      <c r="Y32" s="141"/>
      <c r="Z32" s="141"/>
      <c r="AA32" s="141"/>
    </row>
    <row r="33" spans="1:27" s="142" customFormat="1" ht="20.100000000000001" customHeight="1" x14ac:dyDescent="0.3">
      <c r="A33" s="143"/>
      <c r="B33" s="260" t="s">
        <v>158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145"/>
      <c r="P33" s="139"/>
      <c r="Q33" s="145"/>
      <c r="R33" s="139"/>
      <c r="S33" s="139"/>
      <c r="T33" s="140"/>
      <c r="U33" s="140"/>
      <c r="V33" s="140"/>
      <c r="W33" s="140"/>
      <c r="X33" s="139"/>
      <c r="Y33" s="140"/>
      <c r="Z33" s="141"/>
      <c r="AA33" s="141"/>
    </row>
    <row r="34" spans="1:27" s="142" customFormat="1" ht="20.100000000000001" customHeight="1" x14ac:dyDescent="0.3">
      <c r="A34" s="143"/>
      <c r="B34" s="257" t="s">
        <v>159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139"/>
      <c r="P34" s="139"/>
      <c r="Q34" s="145"/>
      <c r="R34" s="139"/>
      <c r="S34" s="139"/>
      <c r="T34" s="140"/>
      <c r="U34" s="140"/>
      <c r="V34" s="140"/>
      <c r="W34" s="140"/>
      <c r="X34" s="139"/>
      <c r="Y34" s="140"/>
      <c r="Z34" s="141"/>
      <c r="AA34" s="141"/>
    </row>
    <row r="35" spans="1:27" s="142" customFormat="1" ht="20.100000000000001" customHeight="1" x14ac:dyDescent="0.3">
      <c r="A35" s="146"/>
      <c r="B35" s="257" t="s">
        <v>160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38"/>
      <c r="U35" s="138"/>
      <c r="V35" s="138"/>
      <c r="W35" s="138"/>
      <c r="X35" s="141"/>
      <c r="Y35" s="141"/>
      <c r="Z35" s="141"/>
      <c r="AA35" s="141"/>
    </row>
    <row r="36" spans="1:27" s="99" customFormat="1" ht="20.100000000000001" customHeight="1" x14ac:dyDescent="0.3">
      <c r="A36" s="98"/>
      <c r="B36" s="257" t="s">
        <v>202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96"/>
      <c r="P36" s="96"/>
      <c r="Q36" s="96"/>
      <c r="R36" s="147"/>
      <c r="S36" s="147"/>
      <c r="T36" s="147"/>
      <c r="U36" s="147"/>
      <c r="V36" s="147"/>
      <c r="W36" s="98"/>
      <c r="X36" s="98"/>
      <c r="Y36" s="98"/>
      <c r="Z36" s="98"/>
    </row>
    <row r="37" spans="1:27" s="99" customFormat="1" ht="20.100000000000001" customHeight="1" x14ac:dyDescent="0.3">
      <c r="A37" s="98"/>
      <c r="B37" s="259" t="s">
        <v>203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139"/>
      <c r="P37" s="139"/>
      <c r="Q37" s="139"/>
      <c r="R37" s="139"/>
      <c r="S37" s="139"/>
      <c r="T37" s="103"/>
      <c r="U37" s="103"/>
      <c r="V37" s="103"/>
      <c r="W37" s="103"/>
      <c r="X37" s="103"/>
      <c r="Y37" s="103"/>
      <c r="Z37" s="105"/>
    </row>
    <row r="38" spans="1:27" s="99" customFormat="1" ht="49.7" customHeight="1" x14ac:dyDescent="0.3">
      <c r="A38" s="98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95"/>
      <c r="P38" s="95"/>
      <c r="Q38" s="95"/>
      <c r="R38" s="95"/>
      <c r="S38" s="95"/>
      <c r="T38" s="103"/>
      <c r="U38" s="103"/>
      <c r="V38" s="103"/>
      <c r="W38" s="103"/>
      <c r="X38" s="103"/>
      <c r="Y38" s="103"/>
      <c r="Z38" s="105"/>
    </row>
    <row r="39" spans="1:27" ht="20.100000000000001" customHeight="1" x14ac:dyDescent="0.3">
      <c r="B39" s="144" t="s">
        <v>204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8"/>
      <c r="M39" s="148"/>
      <c r="N39" s="71"/>
      <c r="O39" s="71"/>
      <c r="P39" s="70"/>
      <c r="Q39" s="70"/>
      <c r="R39" s="71"/>
      <c r="S39" s="71"/>
      <c r="T39" s="71"/>
      <c r="U39" s="71"/>
      <c r="V39" s="71"/>
      <c r="W39" s="149" t="s">
        <v>167</v>
      </c>
      <c r="X39" s="149">
        <v>12</v>
      </c>
      <c r="Y39" s="71"/>
      <c r="Z39" s="71"/>
      <c r="AA39" s="140"/>
    </row>
    <row r="40" spans="1:27" ht="16.5" customHeight="1" x14ac:dyDescent="0.25">
      <c r="N40" s="71"/>
      <c r="O40" s="71"/>
      <c r="P40" s="70"/>
      <c r="Q40" s="70"/>
      <c r="R40" s="71"/>
      <c r="S40" s="71"/>
      <c r="T40" s="71"/>
      <c r="U40" s="71"/>
      <c r="V40" s="71"/>
      <c r="W40" s="71"/>
      <c r="X40" s="71"/>
      <c r="Y40" s="71"/>
      <c r="Z40" s="71"/>
    </row>
    <row r="41" spans="1:27" ht="16.5" customHeight="1" x14ac:dyDescent="0.25">
      <c r="N41" s="107" t="s">
        <v>168</v>
      </c>
      <c r="O41" s="107" t="s">
        <v>168</v>
      </c>
      <c r="P41" s="107" t="s">
        <v>148</v>
      </c>
      <c r="Q41" s="107" t="s">
        <v>148</v>
      </c>
      <c r="R41" s="71"/>
      <c r="S41" s="71"/>
      <c r="T41" s="71"/>
      <c r="U41" s="71"/>
      <c r="V41" s="71"/>
      <c r="W41" s="108" t="s">
        <v>141</v>
      </c>
      <c r="X41" s="107" t="s">
        <v>149</v>
      </c>
      <c r="Y41" s="107" t="s">
        <v>146</v>
      </c>
      <c r="Z41" s="109" t="s">
        <v>142</v>
      </c>
    </row>
    <row r="42" spans="1:27" ht="16.5" customHeight="1" x14ac:dyDescent="0.25">
      <c r="N42" s="107">
        <f>COUNTIF(N$4:N$34,N41)</f>
        <v>0</v>
      </c>
      <c r="O42" s="107">
        <f>COUNTIF(O$4:O$34,O41)</f>
        <v>0</v>
      </c>
      <c r="P42" s="107">
        <f>COUNTIF(P$4:P$34,P41)</f>
        <v>4</v>
      </c>
      <c r="Q42" s="107">
        <f>COUNTIF(Q$4:Q$34,Q41)</f>
        <v>10</v>
      </c>
      <c r="R42" s="71"/>
      <c r="S42" s="71"/>
      <c r="T42" s="71"/>
      <c r="U42" s="71"/>
      <c r="V42" s="71"/>
      <c r="W42" s="107">
        <f>COUNTIF(W$4:W$34,W41)</f>
        <v>7</v>
      </c>
      <c r="X42" s="107">
        <f>COUNTIF(X$4:X$34,X41)</f>
        <v>4</v>
      </c>
      <c r="Y42" s="107">
        <f>COUNTIF(Y$4:Y$34,Y41)</f>
        <v>6</v>
      </c>
      <c r="Z42" s="107">
        <f>COUNTIF(Z$4:Z$34,Z41)</f>
        <v>4</v>
      </c>
    </row>
    <row r="43" spans="1:27" ht="16.5" customHeight="1" x14ac:dyDescent="0.25">
      <c r="N43" s="107" t="s">
        <v>147</v>
      </c>
      <c r="O43" s="107" t="s">
        <v>147</v>
      </c>
      <c r="P43" s="107" t="s">
        <v>140</v>
      </c>
      <c r="Q43" s="107" t="s">
        <v>140</v>
      </c>
      <c r="R43" s="71"/>
      <c r="S43" s="71"/>
      <c r="T43" s="71"/>
      <c r="U43" s="71"/>
      <c r="V43" s="71"/>
      <c r="W43" s="107" t="s">
        <v>105</v>
      </c>
      <c r="X43" s="107" t="s">
        <v>152</v>
      </c>
      <c r="Y43" s="107" t="s">
        <v>107</v>
      </c>
    </row>
    <row r="44" spans="1:27" ht="16.5" customHeight="1" x14ac:dyDescent="0.25">
      <c r="N44" s="107">
        <f>COUNTIF(N$4:N$34,N43)</f>
        <v>2</v>
      </c>
      <c r="O44" s="107">
        <f>COUNTIF(O$4:O$34,O43)</f>
        <v>2</v>
      </c>
      <c r="P44" s="107">
        <f>COUNTIF(P$4:P$34,P43)</f>
        <v>2</v>
      </c>
      <c r="Q44" s="107">
        <f>COUNTIF(Q$4:Q$34,Q43)</f>
        <v>12</v>
      </c>
      <c r="R44" s="71"/>
      <c r="S44" s="71"/>
      <c r="T44" s="71"/>
      <c r="U44" s="71"/>
      <c r="V44" s="71"/>
      <c r="W44" s="107">
        <f>COUNTIF(W$4:W$34,W43)</f>
        <v>7</v>
      </c>
      <c r="X44" s="107">
        <f>COUNTIF(X$4:X$34,X43)</f>
        <v>2</v>
      </c>
      <c r="Y44" s="107">
        <f>COUNTIF(Y$4:Y$34,Y43)</f>
        <v>2</v>
      </c>
      <c r="Z44" s="107">
        <f>COUNTIF(Z$4:Z$34,Z43)</f>
        <v>0</v>
      </c>
    </row>
    <row r="45" spans="1:27" ht="16.5" customHeight="1" x14ac:dyDescent="0.25">
      <c r="N45" s="107" t="s">
        <v>143</v>
      </c>
      <c r="O45" s="107" t="s">
        <v>143</v>
      </c>
      <c r="P45" s="107" t="s">
        <v>144</v>
      </c>
      <c r="Q45" s="107" t="s">
        <v>144</v>
      </c>
      <c r="R45" s="71"/>
      <c r="S45" s="71"/>
      <c r="T45" s="71"/>
      <c r="U45" s="71"/>
      <c r="V45" s="71"/>
      <c r="X45" s="107"/>
    </row>
    <row r="46" spans="1:27" ht="16.5" customHeight="1" x14ac:dyDescent="0.25">
      <c r="N46" s="107">
        <f>COUNTIF(N$4:N$34,N45)</f>
        <v>10</v>
      </c>
      <c r="O46" s="107">
        <f>COUNTIF(O$4:O$34,O45)</f>
        <v>7</v>
      </c>
      <c r="P46" s="107">
        <f>COUNTIF(P$4:P$34,P45)</f>
        <v>2</v>
      </c>
      <c r="Q46" s="107">
        <f>COUNTIF(Q$4:Q$34,Q45)</f>
        <v>5</v>
      </c>
      <c r="R46" s="71"/>
      <c r="S46" s="71"/>
      <c r="T46" s="71"/>
      <c r="U46" s="71"/>
      <c r="V46" s="71"/>
      <c r="W46" s="107">
        <f>COUNTIF(W$4:W$34,W45)</f>
        <v>0</v>
      </c>
      <c r="X46" s="107">
        <f>COUNTIF(X$4:X$34,X45)</f>
        <v>0</v>
      </c>
      <c r="Y46" s="107">
        <f>COUNTIF(Y$4:Y$34,Y45)</f>
        <v>0</v>
      </c>
      <c r="Z46" s="107">
        <f>COUNTIF(Z$4:Z$34,Z45)</f>
        <v>0</v>
      </c>
    </row>
    <row r="47" spans="1:27" ht="16.5" customHeight="1" x14ac:dyDescent="0.25">
      <c r="N47" s="107" t="s">
        <v>99</v>
      </c>
      <c r="O47" s="107" t="s">
        <v>99</v>
      </c>
      <c r="P47" s="107" t="s">
        <v>169</v>
      </c>
      <c r="Q47" s="107" t="s">
        <v>169</v>
      </c>
      <c r="R47" s="71"/>
      <c r="S47" s="71"/>
      <c r="T47" s="71"/>
      <c r="U47" s="71"/>
      <c r="V47" s="71"/>
      <c r="X47" s="107"/>
      <c r="Y47" s="110"/>
    </row>
    <row r="48" spans="1:27" ht="16.5" customHeight="1" x14ac:dyDescent="0.25">
      <c r="N48" s="107">
        <f>COUNTIF(N$4:N$34,N47)</f>
        <v>0</v>
      </c>
      <c r="O48" s="107">
        <f>COUNTIF(O$4:O$34,O47)</f>
        <v>0</v>
      </c>
      <c r="P48" s="107">
        <f>COUNTIF(P$4:P$34,P47)</f>
        <v>0</v>
      </c>
      <c r="Q48" s="107">
        <f>COUNTIF(Q$4:Q$34,Q47)</f>
        <v>0</v>
      </c>
      <c r="R48" s="71"/>
      <c r="S48" s="71"/>
      <c r="T48" s="71"/>
      <c r="U48" s="71"/>
      <c r="V48" s="71"/>
      <c r="X48" s="107" t="s">
        <v>170</v>
      </c>
      <c r="Y48" s="107" t="s">
        <v>171</v>
      </c>
      <c r="Z48" s="107" t="s">
        <v>172</v>
      </c>
    </row>
    <row r="49" spans="14:26" ht="16.5" customHeight="1" x14ac:dyDescent="0.25">
      <c r="N49" s="109" t="s">
        <v>173</v>
      </c>
      <c r="O49" s="109" t="s">
        <v>173</v>
      </c>
      <c r="P49" s="108"/>
      <c r="Q49" s="109" t="s">
        <v>106</v>
      </c>
      <c r="R49" s="71"/>
      <c r="S49" s="71"/>
      <c r="T49" s="71"/>
      <c r="U49" s="71"/>
      <c r="V49" s="71"/>
      <c r="X49" s="107">
        <f>COUNTBLANK(X$4:X$31)</f>
        <v>22</v>
      </c>
      <c r="Y49" s="107">
        <f>COUNTBLANK(Y$4:Y$31)</f>
        <v>20</v>
      </c>
      <c r="Z49" s="107">
        <f>COUNTBLANK(Z$4:Z$31)</f>
        <v>24</v>
      </c>
    </row>
    <row r="50" spans="14:26" ht="16.5" customHeight="1" x14ac:dyDescent="0.25">
      <c r="N50" s="107">
        <f>COUNTIF(N$4:N$34,N49)</f>
        <v>0</v>
      </c>
      <c r="O50" s="107">
        <f>COUNTIF(O$4:O$34,O49)</f>
        <v>0</v>
      </c>
      <c r="P50" s="107"/>
      <c r="Q50" s="107">
        <f>COUNTIF(Q$4:Q$34,Q49)</f>
        <v>0</v>
      </c>
      <c r="R50" s="71"/>
      <c r="S50" s="71"/>
      <c r="T50" s="71"/>
      <c r="U50" s="71"/>
      <c r="V50" s="71"/>
      <c r="X50" s="107" t="s">
        <v>174</v>
      </c>
      <c r="Y50" s="107" t="s">
        <v>174</v>
      </c>
      <c r="Z50" s="107" t="s">
        <v>174</v>
      </c>
    </row>
    <row r="51" spans="14:26" ht="16.5" customHeight="1" x14ac:dyDescent="0.25">
      <c r="R51" s="71"/>
      <c r="S51" s="71"/>
      <c r="T51" s="71"/>
      <c r="U51" s="71"/>
      <c r="V51" s="71"/>
      <c r="X51" s="107">
        <f>+X42+X44+X49</f>
        <v>28</v>
      </c>
      <c r="Y51" s="107">
        <f>+Y42+Y44+Y46+Y49</f>
        <v>28</v>
      </c>
      <c r="Z51" s="107">
        <f>+Z42+Z44+Z49</f>
        <v>28</v>
      </c>
    </row>
    <row r="52" spans="14:26" ht="16.5" customHeight="1" x14ac:dyDescent="0.25">
      <c r="N52" s="71"/>
      <c r="O52" s="71"/>
      <c r="P52" s="70"/>
      <c r="Q52" s="70"/>
      <c r="R52" s="71"/>
      <c r="S52" s="71"/>
      <c r="T52" s="71"/>
      <c r="U52" s="71"/>
      <c r="V52" s="71"/>
      <c r="X52" s="107"/>
      <c r="Y52" s="110"/>
    </row>
    <row r="53" spans="14:26" ht="16.5" customHeight="1" x14ac:dyDescent="0.25">
      <c r="N53" s="71" t="s">
        <v>175</v>
      </c>
      <c r="O53" s="71" t="s">
        <v>176</v>
      </c>
      <c r="P53" s="71" t="s">
        <v>177</v>
      </c>
      <c r="Q53" s="71"/>
      <c r="R53" s="71"/>
      <c r="S53" s="71"/>
      <c r="T53" s="71"/>
      <c r="U53" s="71"/>
      <c r="V53" s="71"/>
      <c r="W53" s="109"/>
      <c r="X53" s="111" t="s">
        <v>178</v>
      </c>
      <c r="Y53" s="112" t="s">
        <v>179</v>
      </c>
      <c r="Z53" s="112" t="s">
        <v>180</v>
      </c>
    </row>
    <row r="54" spans="14:26" ht="16.5" customHeight="1" x14ac:dyDescent="0.25">
      <c r="N54" s="71" t="e">
        <f>COUNTBLANK(#REF!)</f>
        <v>#REF!</v>
      </c>
      <c r="O54" s="71" t="e">
        <f>COUNTBLANK(#REF!)</f>
        <v>#REF!</v>
      </c>
      <c r="P54" s="71" t="e">
        <f>COUNTBLANK(#REF!)</f>
        <v>#REF!</v>
      </c>
      <c r="Q54" s="71"/>
      <c r="R54" s="71"/>
      <c r="S54" s="71"/>
      <c r="T54" s="71"/>
      <c r="U54" s="71"/>
      <c r="V54" s="71"/>
      <c r="W54" s="109"/>
      <c r="X54" s="111">
        <f>-(X51-X49-$X$39)</f>
        <v>6</v>
      </c>
      <c r="Y54" s="111">
        <f>-(Y51-Y49-$X$39)</f>
        <v>4</v>
      </c>
      <c r="Z54" s="111">
        <f>-(Z51-Z49-$X$39)</f>
        <v>8</v>
      </c>
    </row>
    <row r="55" spans="14:26" ht="16.5" customHeight="1" x14ac:dyDescent="0.25">
      <c r="N55" s="71" t="s">
        <v>174</v>
      </c>
      <c r="O55" s="71" t="s">
        <v>174</v>
      </c>
      <c r="P55" s="71" t="s">
        <v>174</v>
      </c>
      <c r="Q55" s="71" t="s">
        <v>174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14:26" ht="16.5" customHeight="1" x14ac:dyDescent="0.25">
      <c r="N56" s="71" t="e">
        <f>+N42+N46+N44+N48+N50+N52+N54</f>
        <v>#REF!</v>
      </c>
      <c r="O56" s="71" t="e">
        <f>+O42+O46+O44+O48+O50+O52+O54</f>
        <v>#REF!</v>
      </c>
      <c r="P56" s="71" t="e">
        <f>+P42+P46+P44+P48+P50+P52+P54</f>
        <v>#REF!</v>
      </c>
      <c r="Q56" s="71">
        <f>+Q42+Q46+Q44+Q48+Q50+Q52+Q54</f>
        <v>27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14:26" ht="16.5" customHeight="1" x14ac:dyDescent="0.25">
      <c r="N57" s="113" t="e">
        <f>COUNTA(N$4:N$34)+N54</f>
        <v>#REF!</v>
      </c>
      <c r="O57" s="113" t="e">
        <f>COUNTA(O$4:O$34)+O54</f>
        <v>#REF!</v>
      </c>
      <c r="P57" s="113" t="e">
        <f>COUNTA(P$4:P$34)+P54</f>
        <v>#REF!</v>
      </c>
      <c r="Q57" s="113">
        <f>COUNTA(Q$4:Q$34)+Q54</f>
        <v>27</v>
      </c>
      <c r="R57" s="71"/>
      <c r="S57" s="71"/>
      <c r="T57" s="71"/>
      <c r="U57" s="71"/>
      <c r="V57" s="71"/>
      <c r="W57" s="71"/>
      <c r="X57" s="71"/>
      <c r="Y57" s="71"/>
      <c r="Z57" s="71"/>
    </row>
    <row r="58" spans="14:26" ht="16.5" customHeight="1" x14ac:dyDescent="0.25">
      <c r="N58" s="71"/>
      <c r="O58" s="71"/>
      <c r="P58" s="70"/>
      <c r="Q58" s="70"/>
      <c r="R58" s="71"/>
      <c r="S58" s="71"/>
      <c r="T58" s="71"/>
      <c r="U58" s="71"/>
      <c r="V58" s="71"/>
      <c r="W58" s="71"/>
      <c r="X58" s="71"/>
      <c r="Y58" s="71"/>
      <c r="Z58" s="71"/>
    </row>
    <row r="59" spans="14:26" ht="16.5" customHeight="1" x14ac:dyDescent="0.25">
      <c r="N59" s="114" t="s">
        <v>181</v>
      </c>
      <c r="O59" s="115" t="s">
        <v>182</v>
      </c>
      <c r="P59" s="116" t="s">
        <v>183</v>
      </c>
      <c r="Q59" s="117" t="s">
        <v>184</v>
      </c>
      <c r="R59" s="71"/>
      <c r="S59" s="71"/>
      <c r="T59" s="71"/>
      <c r="U59" s="71"/>
      <c r="V59" s="71"/>
      <c r="W59" s="71"/>
      <c r="X59" s="71"/>
      <c r="Y59" s="71"/>
      <c r="Z59" s="71"/>
    </row>
    <row r="60" spans="14:26" ht="16.5" customHeight="1" x14ac:dyDescent="0.25">
      <c r="N60" s="70"/>
      <c r="O60" s="70"/>
      <c r="P60" s="116" t="s">
        <v>185</v>
      </c>
      <c r="Q60" s="118"/>
      <c r="R60" s="71"/>
      <c r="S60" s="71"/>
      <c r="T60" s="71"/>
      <c r="U60" s="71"/>
      <c r="V60" s="71"/>
      <c r="W60" s="71"/>
      <c r="X60" s="71"/>
      <c r="Y60" s="71"/>
      <c r="Z60" s="71"/>
    </row>
    <row r="61" spans="14:26" ht="16.5" customHeight="1" x14ac:dyDescent="0.25">
      <c r="N61" s="70"/>
      <c r="O61" s="70"/>
      <c r="P61" s="116" t="s">
        <v>186</v>
      </c>
      <c r="Q61" s="118"/>
      <c r="R61" s="71"/>
      <c r="S61" s="71"/>
      <c r="T61" s="71"/>
      <c r="U61" s="71"/>
      <c r="V61" s="71"/>
      <c r="W61" s="71"/>
      <c r="X61" s="71"/>
      <c r="Y61" s="71"/>
      <c r="Z61" s="71"/>
    </row>
  </sheetData>
  <autoFilter ref="A2:AMK39" xr:uid="{00000000-0001-0000-0300-000000000000}"/>
  <mergeCells count="12">
    <mergeCell ref="B36:N36"/>
    <mergeCell ref="B37:N38"/>
    <mergeCell ref="X1:Z1"/>
    <mergeCell ref="B32:N32"/>
    <mergeCell ref="B33:N33"/>
    <mergeCell ref="B34:N34"/>
    <mergeCell ref="B35:N35"/>
    <mergeCell ref="C1:J1"/>
    <mergeCell ref="K1:M1"/>
    <mergeCell ref="N1:O1"/>
    <mergeCell ref="P1:Q1"/>
    <mergeCell ref="R1:W1"/>
  </mergeCells>
  <phoneticPr fontId="59" type="noConversion"/>
  <conditionalFormatting sqref="A5:AA32">
    <cfRule type="expression" dxfId="57" priority="2">
      <formula>WEEKDAY($A5,2)&gt;5</formula>
    </cfRule>
  </conditionalFormatting>
  <conditionalFormatting sqref="A4:AA32">
    <cfRule type="expression" dxfId="56" priority="3">
      <formula>$A4=TODAY()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6">
    <pageSetUpPr fitToPage="1"/>
  </sheetPr>
  <dimension ref="A1:AMK61"/>
  <sheetViews>
    <sheetView zoomScale="82" zoomScaleNormal="82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ColWidth="8.875" defaultRowHeight="16.5" x14ac:dyDescent="0.25"/>
  <cols>
    <col min="1" max="1" width="9.75" style="150" customWidth="1"/>
    <col min="2" max="2" width="5.5" style="150" customWidth="1"/>
    <col min="3" max="15" width="8.625" style="151" customWidth="1"/>
    <col min="16" max="17" width="8.625" style="150" customWidth="1"/>
    <col min="18" max="19" width="8.625" style="151" customWidth="1"/>
    <col min="20" max="20" width="8.625" style="152" customWidth="1"/>
    <col min="21" max="24" width="8.625" style="151" customWidth="1"/>
    <col min="25" max="25" width="8.625" style="153" customWidth="1"/>
    <col min="26" max="26" width="8.625" style="151" customWidth="1"/>
    <col min="27" max="28" width="8.625" style="153" customWidth="1"/>
    <col min="29" max="29" width="8.625" style="154" customWidth="1"/>
    <col min="30" max="1025" width="8.875" style="154"/>
  </cols>
  <sheetData>
    <row r="1" spans="1:28" ht="16.5" customHeight="1" x14ac:dyDescent="0.25">
      <c r="A1" s="155"/>
      <c r="B1" s="155"/>
      <c r="C1" s="262" t="s">
        <v>117</v>
      </c>
      <c r="D1" s="262"/>
      <c r="E1" s="262"/>
      <c r="F1" s="262"/>
      <c r="G1" s="262"/>
      <c r="H1" s="262"/>
      <c r="I1" s="262"/>
      <c r="J1" s="262"/>
      <c r="K1" s="262" t="s">
        <v>118</v>
      </c>
      <c r="L1" s="262"/>
      <c r="M1" s="262"/>
      <c r="N1" s="262" t="s">
        <v>119</v>
      </c>
      <c r="O1" s="262"/>
      <c r="P1" s="262" t="s">
        <v>120</v>
      </c>
      <c r="Q1" s="262"/>
      <c r="R1" s="258" t="s">
        <v>121</v>
      </c>
      <c r="S1" s="258"/>
      <c r="T1" s="258"/>
      <c r="U1" s="258"/>
      <c r="V1" s="258"/>
      <c r="W1" s="258"/>
      <c r="X1" s="258"/>
      <c r="Y1" s="262" t="s">
        <v>122</v>
      </c>
      <c r="Z1" s="262"/>
      <c r="AA1" s="262"/>
      <c r="AB1" s="156"/>
    </row>
    <row r="2" spans="1:28" s="150" customFormat="1" ht="16.5" customHeight="1" x14ac:dyDescent="0.25">
      <c r="A2" s="155" t="s">
        <v>123</v>
      </c>
      <c r="B2" s="155" t="s">
        <v>124</v>
      </c>
      <c r="C2" s="155" t="s">
        <v>125</v>
      </c>
      <c r="D2" s="155" t="s">
        <v>111</v>
      </c>
      <c r="E2" s="155" t="s">
        <v>126</v>
      </c>
      <c r="F2" s="155" t="s">
        <v>106</v>
      </c>
      <c r="G2" s="155" t="s">
        <v>107</v>
      </c>
      <c r="H2" s="155" t="s">
        <v>99</v>
      </c>
      <c r="I2" s="155" t="s">
        <v>92</v>
      </c>
      <c r="J2" s="155" t="s">
        <v>127</v>
      </c>
      <c r="K2" s="155" t="s">
        <v>128</v>
      </c>
      <c r="L2" s="155" t="s">
        <v>109</v>
      </c>
      <c r="M2" s="155" t="s">
        <v>108</v>
      </c>
      <c r="N2" s="155" t="s">
        <v>129</v>
      </c>
      <c r="O2" s="155" t="s">
        <v>130</v>
      </c>
      <c r="P2" s="155" t="s">
        <v>129</v>
      </c>
      <c r="Q2" s="155" t="s">
        <v>130</v>
      </c>
      <c r="R2" s="155" t="s">
        <v>131</v>
      </c>
      <c r="S2" s="155" t="s">
        <v>132</v>
      </c>
      <c r="T2" s="157" t="s">
        <v>205</v>
      </c>
      <c r="U2" s="155" t="s">
        <v>133</v>
      </c>
      <c r="V2" s="74" t="s">
        <v>134</v>
      </c>
      <c r="W2" s="155" t="s">
        <v>135</v>
      </c>
      <c r="X2" s="155" t="s">
        <v>136</v>
      </c>
      <c r="Y2" s="155" t="s">
        <v>129</v>
      </c>
      <c r="Z2" s="155" t="s">
        <v>137</v>
      </c>
      <c r="AA2" s="155" t="s">
        <v>130</v>
      </c>
      <c r="AB2" s="155" t="s">
        <v>90</v>
      </c>
    </row>
    <row r="3" spans="1:28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9.5</v>
      </c>
      <c r="T3" s="158"/>
      <c r="U3" s="77">
        <v>26.7</v>
      </c>
      <c r="V3" s="77">
        <v>5</v>
      </c>
      <c r="W3" s="77"/>
      <c r="X3" s="77"/>
      <c r="Y3" s="77">
        <v>14</v>
      </c>
      <c r="Z3" s="77">
        <v>14</v>
      </c>
      <c r="AA3" s="77">
        <v>14</v>
      </c>
      <c r="AB3" s="77"/>
    </row>
    <row r="4" spans="1:28" ht="16.5" customHeight="1" x14ac:dyDescent="0.25">
      <c r="A4" s="159">
        <v>44256</v>
      </c>
      <c r="B4" s="160">
        <f t="shared" ref="B4:B34" si="0">+A4</f>
        <v>44256</v>
      </c>
      <c r="C4" s="161" t="s">
        <v>139</v>
      </c>
      <c r="D4" s="161"/>
      <c r="E4" s="161"/>
      <c r="F4" s="161" t="s">
        <v>139</v>
      </c>
      <c r="G4" s="161"/>
      <c r="H4" s="161" t="s">
        <v>139</v>
      </c>
      <c r="I4" s="162"/>
      <c r="J4" s="161" t="s">
        <v>107</v>
      </c>
      <c r="K4" s="161"/>
      <c r="L4" s="161"/>
      <c r="M4" s="161" t="s">
        <v>139</v>
      </c>
      <c r="N4" s="161" t="s">
        <v>168</v>
      </c>
      <c r="O4" s="161" t="s">
        <v>173</v>
      </c>
      <c r="P4" s="161" t="s">
        <v>169</v>
      </c>
      <c r="Q4" s="161" t="s">
        <v>148</v>
      </c>
      <c r="R4" s="161"/>
      <c r="S4" s="161"/>
      <c r="T4" s="263"/>
      <c r="U4" s="161" t="s">
        <v>139</v>
      </c>
      <c r="V4" s="161"/>
      <c r="W4" s="161"/>
      <c r="X4" s="161" t="s">
        <v>105</v>
      </c>
      <c r="Y4" s="163"/>
      <c r="Z4" s="163"/>
      <c r="AA4" s="163"/>
      <c r="AB4" s="164" t="s">
        <v>206</v>
      </c>
    </row>
    <row r="5" spans="1:28" ht="16.5" customHeight="1" x14ac:dyDescent="0.25">
      <c r="A5" s="165">
        <f t="shared" ref="A5:A34" si="1">+A4+1</f>
        <v>44257</v>
      </c>
      <c r="B5" s="166">
        <f t="shared" si="0"/>
        <v>44257</v>
      </c>
      <c r="C5" s="155"/>
      <c r="D5" s="155"/>
      <c r="E5" s="155"/>
      <c r="F5" s="155"/>
      <c r="G5" s="155"/>
      <c r="H5" s="155"/>
      <c r="I5" s="167" t="s">
        <v>139</v>
      </c>
      <c r="J5" s="155" t="s">
        <v>106</v>
      </c>
      <c r="K5" s="155"/>
      <c r="L5" s="155"/>
      <c r="M5" s="155"/>
      <c r="N5" s="155"/>
      <c r="O5" s="155"/>
      <c r="P5" s="155"/>
      <c r="Q5" s="91" t="s">
        <v>148</v>
      </c>
      <c r="R5" s="155"/>
      <c r="S5" s="155"/>
      <c r="T5" s="263"/>
      <c r="U5" s="155" t="s">
        <v>139</v>
      </c>
      <c r="V5" s="155"/>
      <c r="W5" s="155"/>
      <c r="X5" s="91" t="s">
        <v>141</v>
      </c>
      <c r="Y5" s="168" t="s">
        <v>149</v>
      </c>
      <c r="Z5" s="168"/>
      <c r="AA5" s="168"/>
      <c r="AB5" s="169"/>
    </row>
    <row r="6" spans="1:28" ht="16.5" customHeight="1" x14ac:dyDescent="0.25">
      <c r="A6" s="165">
        <f t="shared" si="1"/>
        <v>44258</v>
      </c>
      <c r="B6" s="166">
        <f t="shared" si="0"/>
        <v>44258</v>
      </c>
      <c r="C6" s="155"/>
      <c r="D6" s="155" t="s">
        <v>139</v>
      </c>
      <c r="E6" s="155"/>
      <c r="F6" s="155"/>
      <c r="G6" s="155"/>
      <c r="H6" s="155"/>
      <c r="I6" s="167"/>
      <c r="J6" s="155" t="s">
        <v>107</v>
      </c>
      <c r="K6" s="155"/>
      <c r="L6" s="155" t="s">
        <v>139</v>
      </c>
      <c r="M6" s="155"/>
      <c r="N6" s="155"/>
      <c r="O6" s="155"/>
      <c r="P6" s="155"/>
      <c r="Q6" s="91" t="s">
        <v>140</v>
      </c>
      <c r="R6" s="155"/>
      <c r="S6" s="170" t="s">
        <v>91</v>
      </c>
      <c r="T6" s="263"/>
      <c r="U6" s="170"/>
      <c r="V6" s="155" t="s">
        <v>139</v>
      </c>
      <c r="W6" s="155" t="s">
        <v>139</v>
      </c>
      <c r="X6" s="74"/>
      <c r="Y6" s="168"/>
      <c r="Z6" s="168"/>
      <c r="AA6" s="168"/>
      <c r="AB6" s="169"/>
    </row>
    <row r="7" spans="1:28" ht="16.5" customHeight="1" x14ac:dyDescent="0.25">
      <c r="A7" s="165">
        <f t="shared" si="1"/>
        <v>44259</v>
      </c>
      <c r="B7" s="166">
        <f t="shared" si="0"/>
        <v>44259</v>
      </c>
      <c r="C7" s="155"/>
      <c r="D7" s="155"/>
      <c r="E7" s="155" t="s">
        <v>145</v>
      </c>
      <c r="F7" s="155"/>
      <c r="G7" s="155"/>
      <c r="H7" s="155"/>
      <c r="I7" s="167"/>
      <c r="J7" s="155" t="s">
        <v>99</v>
      </c>
      <c r="K7" s="155" t="s">
        <v>139</v>
      </c>
      <c r="L7" s="155"/>
      <c r="M7" s="155"/>
      <c r="N7" s="155"/>
      <c r="O7" s="155"/>
      <c r="P7" s="155"/>
      <c r="Q7" s="91" t="s">
        <v>148</v>
      </c>
      <c r="R7" s="155" t="s">
        <v>145</v>
      </c>
      <c r="S7" s="155" t="s">
        <v>139</v>
      </c>
      <c r="T7" s="157"/>
      <c r="U7" s="155"/>
      <c r="V7" s="155"/>
      <c r="W7" s="155"/>
      <c r="X7" s="91" t="s">
        <v>105</v>
      </c>
      <c r="Y7" s="168"/>
      <c r="Z7" s="168"/>
      <c r="AA7" s="168"/>
      <c r="AB7" s="169"/>
    </row>
    <row r="8" spans="1:28" ht="16.5" customHeight="1" x14ac:dyDescent="0.25">
      <c r="A8" s="165">
        <f t="shared" si="1"/>
        <v>44260</v>
      </c>
      <c r="B8" s="166">
        <f t="shared" si="0"/>
        <v>44260</v>
      </c>
      <c r="C8" s="155"/>
      <c r="D8" s="155"/>
      <c r="E8" s="155"/>
      <c r="F8" s="155"/>
      <c r="G8" s="155"/>
      <c r="H8" s="155"/>
      <c r="I8" s="167"/>
      <c r="J8" s="155" t="s">
        <v>106</v>
      </c>
      <c r="K8" s="155"/>
      <c r="L8" s="155"/>
      <c r="M8" s="155" t="s">
        <v>139</v>
      </c>
      <c r="N8" s="155"/>
      <c r="O8" s="155"/>
      <c r="P8" s="155"/>
      <c r="Q8" s="91" t="s">
        <v>140</v>
      </c>
      <c r="R8" s="155"/>
      <c r="S8" s="155" t="s">
        <v>139</v>
      </c>
      <c r="T8" s="157"/>
      <c r="U8" s="155"/>
      <c r="V8" s="155"/>
      <c r="W8" s="155"/>
      <c r="X8" s="91" t="s">
        <v>141</v>
      </c>
      <c r="Y8" s="168"/>
      <c r="Z8" s="168"/>
      <c r="AA8" s="168" t="s">
        <v>142</v>
      </c>
      <c r="AB8" s="169"/>
    </row>
    <row r="9" spans="1:28" ht="16.5" customHeight="1" x14ac:dyDescent="0.25">
      <c r="A9" s="165">
        <f t="shared" si="1"/>
        <v>44261</v>
      </c>
      <c r="B9" s="166">
        <f t="shared" si="0"/>
        <v>44261</v>
      </c>
      <c r="C9" s="155" t="s">
        <v>139</v>
      </c>
      <c r="D9" s="155" t="s">
        <v>139</v>
      </c>
      <c r="E9" s="155"/>
      <c r="F9" s="155" t="s">
        <v>139</v>
      </c>
      <c r="G9" s="155"/>
      <c r="H9" s="155" t="s">
        <v>139</v>
      </c>
      <c r="I9" s="167"/>
      <c r="J9" s="155" t="s">
        <v>112</v>
      </c>
      <c r="K9" s="155"/>
      <c r="L9" s="155"/>
      <c r="M9" s="155" t="s">
        <v>139</v>
      </c>
      <c r="N9" s="122" t="s">
        <v>143</v>
      </c>
      <c r="O9" s="74" t="s">
        <v>143</v>
      </c>
      <c r="P9" s="155" t="s">
        <v>144</v>
      </c>
      <c r="Q9" s="155" t="s">
        <v>148</v>
      </c>
      <c r="R9" s="155" t="s">
        <v>145</v>
      </c>
      <c r="S9" s="155" t="s">
        <v>139</v>
      </c>
      <c r="T9" s="157"/>
      <c r="U9" s="170"/>
      <c r="V9" s="170"/>
      <c r="W9" s="155"/>
      <c r="X9" s="74"/>
      <c r="Y9" s="168"/>
      <c r="Z9" s="168"/>
      <c r="AA9" s="168"/>
      <c r="AB9" s="169"/>
    </row>
    <row r="10" spans="1:28" ht="16.5" customHeight="1" x14ac:dyDescent="0.25">
      <c r="A10" s="165">
        <f t="shared" si="1"/>
        <v>44262</v>
      </c>
      <c r="B10" s="166">
        <f t="shared" si="0"/>
        <v>44262</v>
      </c>
      <c r="C10" s="155" t="s">
        <v>139</v>
      </c>
      <c r="D10" s="155"/>
      <c r="E10" s="155" t="s">
        <v>139</v>
      </c>
      <c r="F10" s="155"/>
      <c r="G10" s="155" t="s">
        <v>139</v>
      </c>
      <c r="H10" s="155"/>
      <c r="I10" s="167" t="s">
        <v>139</v>
      </c>
      <c r="J10" s="155" t="s">
        <v>106</v>
      </c>
      <c r="K10" s="155" t="s">
        <v>139</v>
      </c>
      <c r="L10" s="155"/>
      <c r="M10" s="155"/>
      <c r="N10" s="122" t="s">
        <v>147</v>
      </c>
      <c r="O10" s="122" t="s">
        <v>147</v>
      </c>
      <c r="P10" s="155" t="s">
        <v>144</v>
      </c>
      <c r="Q10" s="155" t="s">
        <v>144</v>
      </c>
      <c r="R10" s="155" t="s">
        <v>145</v>
      </c>
      <c r="S10" s="170" t="s">
        <v>91</v>
      </c>
      <c r="T10" s="171"/>
      <c r="U10" s="170"/>
      <c r="V10" s="155" t="s">
        <v>139</v>
      </c>
      <c r="W10" s="155" t="s">
        <v>139</v>
      </c>
      <c r="X10" s="155"/>
      <c r="Y10" s="168"/>
      <c r="Z10" s="168" t="s">
        <v>146</v>
      </c>
      <c r="AA10" s="168"/>
      <c r="AB10" s="169"/>
    </row>
    <row r="11" spans="1:28" ht="16.5" customHeight="1" x14ac:dyDescent="0.25">
      <c r="A11" s="165">
        <f t="shared" si="1"/>
        <v>44263</v>
      </c>
      <c r="B11" s="166">
        <f t="shared" si="0"/>
        <v>44263</v>
      </c>
      <c r="C11" s="155"/>
      <c r="D11" s="155"/>
      <c r="E11" s="155"/>
      <c r="F11" s="155"/>
      <c r="G11" s="155" t="s">
        <v>139</v>
      </c>
      <c r="H11" s="155"/>
      <c r="I11" s="167" t="s">
        <v>139</v>
      </c>
      <c r="J11" s="155" t="s">
        <v>99</v>
      </c>
      <c r="K11" s="155"/>
      <c r="L11" s="155" t="s">
        <v>139</v>
      </c>
      <c r="M11" s="155"/>
      <c r="N11" s="155"/>
      <c r="O11" s="155"/>
      <c r="P11" s="155"/>
      <c r="Q11" s="91" t="s">
        <v>140</v>
      </c>
      <c r="R11" s="155" t="s">
        <v>145</v>
      </c>
      <c r="S11" s="155"/>
      <c r="T11" s="157"/>
      <c r="U11" s="155"/>
      <c r="V11" s="155" t="s">
        <v>139</v>
      </c>
      <c r="W11" s="155"/>
      <c r="X11" s="91" t="s">
        <v>105</v>
      </c>
      <c r="Y11" s="168"/>
      <c r="Z11" s="168" t="s">
        <v>107</v>
      </c>
      <c r="AA11" s="168"/>
      <c r="AB11" s="169"/>
    </row>
    <row r="12" spans="1:28" ht="16.5" customHeight="1" x14ac:dyDescent="0.25">
      <c r="A12" s="165">
        <f t="shared" si="1"/>
        <v>44264</v>
      </c>
      <c r="B12" s="166">
        <f t="shared" si="0"/>
        <v>44264</v>
      </c>
      <c r="C12" s="155"/>
      <c r="D12" s="155"/>
      <c r="E12" s="155"/>
      <c r="F12" s="155"/>
      <c r="G12" s="155"/>
      <c r="H12" s="155" t="s">
        <v>139</v>
      </c>
      <c r="I12" s="167"/>
      <c r="J12" s="155" t="s">
        <v>112</v>
      </c>
      <c r="K12" s="155"/>
      <c r="L12" s="155"/>
      <c r="M12" s="155"/>
      <c r="N12" s="155"/>
      <c r="O12" s="155"/>
      <c r="P12" s="155"/>
      <c r="Q12" s="91" t="s">
        <v>148</v>
      </c>
      <c r="R12" s="155"/>
      <c r="S12" s="155"/>
      <c r="T12" s="157" t="s">
        <v>139</v>
      </c>
      <c r="U12" s="155"/>
      <c r="V12" s="155"/>
      <c r="W12" s="155"/>
      <c r="X12" s="91" t="s">
        <v>141</v>
      </c>
      <c r="Y12" s="168"/>
      <c r="Z12" s="168"/>
      <c r="AA12" s="168"/>
      <c r="AB12" s="169"/>
    </row>
    <row r="13" spans="1:28" ht="16.5" customHeight="1" x14ac:dyDescent="0.25">
      <c r="A13" s="165">
        <f t="shared" si="1"/>
        <v>44265</v>
      </c>
      <c r="B13" s="166">
        <f t="shared" si="0"/>
        <v>44265</v>
      </c>
      <c r="C13" s="155"/>
      <c r="D13" s="155" t="s">
        <v>139</v>
      </c>
      <c r="E13" s="155"/>
      <c r="F13" s="155"/>
      <c r="G13" s="155"/>
      <c r="H13" s="155"/>
      <c r="I13" s="167"/>
      <c r="J13" s="155" t="s">
        <v>107</v>
      </c>
      <c r="K13" s="155"/>
      <c r="L13" s="155" t="s">
        <v>139</v>
      </c>
      <c r="M13" s="155"/>
      <c r="N13" s="155"/>
      <c r="O13" s="155"/>
      <c r="P13" s="155"/>
      <c r="Q13" s="91" t="s">
        <v>140</v>
      </c>
      <c r="R13" s="155" t="s">
        <v>139</v>
      </c>
      <c r="S13" s="170"/>
      <c r="T13" s="170" t="s">
        <v>91</v>
      </c>
      <c r="U13" s="155" t="s">
        <v>139</v>
      </c>
      <c r="V13" s="155"/>
      <c r="W13" s="155" t="s">
        <v>139</v>
      </c>
      <c r="X13" s="91"/>
      <c r="Y13" s="168"/>
      <c r="Z13" s="168"/>
      <c r="AA13" s="168"/>
      <c r="AB13" s="169"/>
    </row>
    <row r="14" spans="1:28" ht="16.5" customHeight="1" x14ac:dyDescent="0.25">
      <c r="A14" s="165">
        <f t="shared" si="1"/>
        <v>44266</v>
      </c>
      <c r="B14" s="166">
        <f t="shared" si="0"/>
        <v>44266</v>
      </c>
      <c r="C14" s="155"/>
      <c r="D14" s="155"/>
      <c r="E14" s="155" t="s">
        <v>145</v>
      </c>
      <c r="F14" s="155"/>
      <c r="G14" s="155"/>
      <c r="H14" s="155"/>
      <c r="I14" s="167"/>
      <c r="J14" s="155" t="s">
        <v>99</v>
      </c>
      <c r="K14" s="155" t="s">
        <v>139</v>
      </c>
      <c r="L14" s="155"/>
      <c r="M14" s="155"/>
      <c r="N14" s="155"/>
      <c r="O14" s="155"/>
      <c r="P14" s="155"/>
      <c r="Q14" s="91" t="s">
        <v>148</v>
      </c>
      <c r="R14" s="155"/>
      <c r="S14" s="155"/>
      <c r="T14" s="157" t="s">
        <v>139</v>
      </c>
      <c r="U14" s="155" t="s">
        <v>139</v>
      </c>
      <c r="V14" s="155"/>
      <c r="W14" s="155"/>
      <c r="X14" s="91" t="s">
        <v>105</v>
      </c>
      <c r="Y14" s="168" t="s">
        <v>152</v>
      </c>
      <c r="Z14" s="168"/>
      <c r="AA14" s="168"/>
      <c r="AB14" s="169"/>
    </row>
    <row r="15" spans="1:28" ht="16.5" customHeight="1" x14ac:dyDescent="0.25">
      <c r="A15" s="165">
        <f t="shared" si="1"/>
        <v>44267</v>
      </c>
      <c r="B15" s="166">
        <f t="shared" si="0"/>
        <v>44267</v>
      </c>
      <c r="C15" s="155"/>
      <c r="D15" s="155"/>
      <c r="E15" s="155"/>
      <c r="F15" s="155"/>
      <c r="G15" s="155" t="s">
        <v>139</v>
      </c>
      <c r="H15" s="155"/>
      <c r="I15" s="167"/>
      <c r="J15" s="155" t="s">
        <v>112</v>
      </c>
      <c r="K15" s="155"/>
      <c r="L15" s="155"/>
      <c r="M15" s="155" t="s">
        <v>139</v>
      </c>
      <c r="N15" s="155"/>
      <c r="O15" s="155"/>
      <c r="P15" s="155"/>
      <c r="Q15" s="91" t="s">
        <v>140</v>
      </c>
      <c r="R15" s="155" t="s">
        <v>145</v>
      </c>
      <c r="S15" s="155" t="s">
        <v>139</v>
      </c>
      <c r="T15" s="157"/>
      <c r="U15" s="155"/>
      <c r="V15" s="155"/>
      <c r="W15" s="155"/>
      <c r="X15" s="91" t="s">
        <v>141</v>
      </c>
      <c r="Y15" s="168"/>
      <c r="Z15" s="168"/>
      <c r="AA15" s="168" t="s">
        <v>142</v>
      </c>
      <c r="AB15" s="169"/>
    </row>
    <row r="16" spans="1:28" ht="16.5" customHeight="1" x14ac:dyDescent="0.25">
      <c r="A16" s="165">
        <f t="shared" si="1"/>
        <v>44268</v>
      </c>
      <c r="B16" s="166">
        <f t="shared" si="0"/>
        <v>44268</v>
      </c>
      <c r="C16" s="155" t="s">
        <v>139</v>
      </c>
      <c r="D16" s="155" t="s">
        <v>139</v>
      </c>
      <c r="E16" s="155"/>
      <c r="F16" s="155"/>
      <c r="G16" s="155" t="s">
        <v>139</v>
      </c>
      <c r="H16" s="170" t="s">
        <v>91</v>
      </c>
      <c r="I16" s="167" t="s">
        <v>139</v>
      </c>
      <c r="J16" s="155" t="s">
        <v>106</v>
      </c>
      <c r="K16" s="155"/>
      <c r="L16" s="155"/>
      <c r="M16" s="155" t="s">
        <v>139</v>
      </c>
      <c r="N16" s="122" t="s">
        <v>143</v>
      </c>
      <c r="O16" s="74" t="s">
        <v>143</v>
      </c>
      <c r="P16" s="155" t="s">
        <v>144</v>
      </c>
      <c r="Q16" s="155" t="s">
        <v>140</v>
      </c>
      <c r="R16" s="155" t="s">
        <v>145</v>
      </c>
      <c r="S16" s="155" t="s">
        <v>139</v>
      </c>
      <c r="T16" s="157"/>
      <c r="U16" s="155"/>
      <c r="V16" s="155"/>
      <c r="W16" s="155" t="s">
        <v>139</v>
      </c>
      <c r="X16" s="74"/>
      <c r="Y16" s="168"/>
      <c r="Z16" s="168"/>
      <c r="AA16" s="168"/>
      <c r="AB16" s="169"/>
    </row>
    <row r="17" spans="1:28" ht="16.5" customHeight="1" x14ac:dyDescent="0.25">
      <c r="A17" s="165">
        <f t="shared" si="1"/>
        <v>44269</v>
      </c>
      <c r="B17" s="166">
        <f t="shared" si="0"/>
        <v>44269</v>
      </c>
      <c r="C17" s="155" t="s">
        <v>139</v>
      </c>
      <c r="D17" s="155"/>
      <c r="E17" s="155" t="s">
        <v>139</v>
      </c>
      <c r="F17" s="155" t="s">
        <v>139</v>
      </c>
      <c r="G17" s="155"/>
      <c r="H17" s="155" t="s">
        <v>139</v>
      </c>
      <c r="I17" s="167"/>
      <c r="J17" s="155" t="s">
        <v>107</v>
      </c>
      <c r="K17" s="155" t="s">
        <v>139</v>
      </c>
      <c r="L17" s="155"/>
      <c r="M17" s="155"/>
      <c r="N17" s="122" t="s">
        <v>143</v>
      </c>
      <c r="O17" s="74" t="s">
        <v>143</v>
      </c>
      <c r="P17" s="155" t="s">
        <v>148</v>
      </c>
      <c r="Q17" s="155" t="s">
        <v>144</v>
      </c>
      <c r="R17" s="155"/>
      <c r="S17" s="170" t="s">
        <v>91</v>
      </c>
      <c r="T17" s="157" t="s">
        <v>139</v>
      </c>
      <c r="U17" s="170"/>
      <c r="V17" s="155" t="s">
        <v>139</v>
      </c>
      <c r="W17" s="155"/>
      <c r="X17" s="155"/>
      <c r="Y17" s="168"/>
      <c r="Z17" s="168" t="s">
        <v>146</v>
      </c>
      <c r="AA17" s="168"/>
      <c r="AB17" s="169"/>
    </row>
    <row r="18" spans="1:28" ht="16.5" customHeight="1" x14ac:dyDescent="0.25">
      <c r="A18" s="165">
        <f t="shared" si="1"/>
        <v>44270</v>
      </c>
      <c r="B18" s="166">
        <f t="shared" si="0"/>
        <v>44270</v>
      </c>
      <c r="C18" s="155"/>
      <c r="D18" s="155"/>
      <c r="E18" s="155"/>
      <c r="F18" s="155"/>
      <c r="G18" s="155"/>
      <c r="H18" s="155"/>
      <c r="I18" s="167" t="s">
        <v>139</v>
      </c>
      <c r="J18" s="155" t="s">
        <v>106</v>
      </c>
      <c r="K18" s="155"/>
      <c r="L18" s="155" t="s">
        <v>139</v>
      </c>
      <c r="M18" s="155"/>
      <c r="N18" s="155"/>
      <c r="O18" s="155"/>
      <c r="P18" s="155"/>
      <c r="Q18" s="91" t="s">
        <v>140</v>
      </c>
      <c r="R18" s="155" t="s">
        <v>145</v>
      </c>
      <c r="S18" s="155"/>
      <c r="T18" s="157" t="s">
        <v>139</v>
      </c>
      <c r="U18" s="155"/>
      <c r="V18" s="155" t="s">
        <v>139</v>
      </c>
      <c r="W18" s="155"/>
      <c r="X18" s="91" t="s">
        <v>105</v>
      </c>
      <c r="Y18" s="168"/>
      <c r="Z18" s="168"/>
      <c r="AA18" s="168"/>
      <c r="AB18" s="169"/>
    </row>
    <row r="19" spans="1:28" ht="16.5" customHeight="1" x14ac:dyDescent="0.25">
      <c r="A19" s="165">
        <f t="shared" si="1"/>
        <v>44271</v>
      </c>
      <c r="B19" s="166">
        <f t="shared" si="0"/>
        <v>44271</v>
      </c>
      <c r="C19" s="155"/>
      <c r="D19" s="155"/>
      <c r="E19" s="170" t="s">
        <v>199</v>
      </c>
      <c r="F19" s="155" t="s">
        <v>139</v>
      </c>
      <c r="G19" s="155"/>
      <c r="H19" s="155"/>
      <c r="I19" s="167"/>
      <c r="J19" s="155" t="s">
        <v>107</v>
      </c>
      <c r="K19" s="155"/>
      <c r="L19" s="155"/>
      <c r="M19" s="155"/>
      <c r="N19" s="155"/>
      <c r="O19" s="155"/>
      <c r="P19" s="155"/>
      <c r="Q19" s="91" t="s">
        <v>148</v>
      </c>
      <c r="R19" s="155"/>
      <c r="S19" s="155"/>
      <c r="T19" s="157"/>
      <c r="U19" s="155"/>
      <c r="V19" s="155" t="s">
        <v>139</v>
      </c>
      <c r="W19" s="155"/>
      <c r="X19" s="91" t="s">
        <v>141</v>
      </c>
      <c r="Y19" s="168"/>
      <c r="Z19" s="168"/>
      <c r="AA19" s="168"/>
      <c r="AB19" s="169"/>
    </row>
    <row r="20" spans="1:28" ht="16.5" customHeight="1" x14ac:dyDescent="0.25">
      <c r="A20" s="165">
        <f t="shared" si="1"/>
        <v>44272</v>
      </c>
      <c r="B20" s="166">
        <f t="shared" si="0"/>
        <v>44272</v>
      </c>
      <c r="C20" s="170"/>
      <c r="D20" s="155" t="s">
        <v>139</v>
      </c>
      <c r="E20" s="155"/>
      <c r="F20" s="155" t="s">
        <v>139</v>
      </c>
      <c r="G20" s="155"/>
      <c r="H20" s="155"/>
      <c r="I20" s="167"/>
      <c r="J20" s="155" t="s">
        <v>112</v>
      </c>
      <c r="K20" s="155"/>
      <c r="L20" s="155" t="s">
        <v>139</v>
      </c>
      <c r="M20" s="155"/>
      <c r="N20" s="155"/>
      <c r="O20" s="155"/>
      <c r="P20" s="170" t="s">
        <v>207</v>
      </c>
      <c r="Q20" s="91" t="s">
        <v>140</v>
      </c>
      <c r="R20" s="155"/>
      <c r="S20" s="170"/>
      <c r="T20" s="170" t="s">
        <v>91</v>
      </c>
      <c r="U20" s="155" t="s">
        <v>139</v>
      </c>
      <c r="V20" s="170"/>
      <c r="W20" s="155" t="s">
        <v>139</v>
      </c>
      <c r="X20" s="91"/>
      <c r="Y20" s="168"/>
      <c r="Z20" s="168"/>
      <c r="AA20" s="168"/>
      <c r="AB20" s="169"/>
    </row>
    <row r="21" spans="1:28" ht="16.5" customHeight="1" x14ac:dyDescent="0.25">
      <c r="A21" s="165">
        <f t="shared" si="1"/>
        <v>44273</v>
      </c>
      <c r="B21" s="166">
        <f t="shared" si="0"/>
        <v>44273</v>
      </c>
      <c r="C21" s="155"/>
      <c r="D21" s="155"/>
      <c r="E21" s="155" t="s">
        <v>139</v>
      </c>
      <c r="F21" s="155"/>
      <c r="G21" s="155"/>
      <c r="H21" s="155"/>
      <c r="I21" s="167" t="s">
        <v>139</v>
      </c>
      <c r="J21" s="155" t="s">
        <v>99</v>
      </c>
      <c r="K21" s="155" t="s">
        <v>139</v>
      </c>
      <c r="L21" s="155" t="s">
        <v>139</v>
      </c>
      <c r="M21" s="170"/>
      <c r="N21" s="155"/>
      <c r="O21" s="155"/>
      <c r="P21" s="155"/>
      <c r="Q21" s="91" t="s">
        <v>148</v>
      </c>
      <c r="R21" s="155"/>
      <c r="S21" s="155"/>
      <c r="T21" s="157"/>
      <c r="U21" s="155" t="s">
        <v>139</v>
      </c>
      <c r="V21" s="155"/>
      <c r="W21" s="155"/>
      <c r="X21" s="91" t="s">
        <v>105</v>
      </c>
      <c r="Y21" s="168" t="s">
        <v>149</v>
      </c>
      <c r="Z21" s="168"/>
      <c r="AA21" s="168"/>
      <c r="AB21" s="169"/>
    </row>
    <row r="22" spans="1:28" ht="16.5" customHeight="1" x14ac:dyDescent="0.25">
      <c r="A22" s="165">
        <f t="shared" si="1"/>
        <v>44274</v>
      </c>
      <c r="B22" s="166">
        <f t="shared" si="0"/>
        <v>44274</v>
      </c>
      <c r="C22" s="155"/>
      <c r="D22" s="155"/>
      <c r="E22" s="155" t="s">
        <v>139</v>
      </c>
      <c r="F22" s="155"/>
      <c r="G22" s="155" t="s">
        <v>139</v>
      </c>
      <c r="H22" s="155"/>
      <c r="I22" s="167"/>
      <c r="J22" s="155" t="s">
        <v>99</v>
      </c>
      <c r="K22" s="155"/>
      <c r="L22" s="155"/>
      <c r="M22" s="155" t="s">
        <v>139</v>
      </c>
      <c r="N22" s="155"/>
      <c r="O22" s="155"/>
      <c r="P22" s="155"/>
      <c r="Q22" s="91" t="s">
        <v>140</v>
      </c>
      <c r="R22" s="155"/>
      <c r="S22" s="155" t="s">
        <v>139</v>
      </c>
      <c r="T22" s="157"/>
      <c r="U22" s="155"/>
      <c r="V22" s="155"/>
      <c r="W22" s="155"/>
      <c r="X22" s="91" t="s">
        <v>141</v>
      </c>
      <c r="Y22" s="168" t="s">
        <v>149</v>
      </c>
      <c r="Z22" s="168"/>
      <c r="AA22" s="168" t="s">
        <v>142</v>
      </c>
      <c r="AB22" s="169"/>
    </row>
    <row r="23" spans="1:28" ht="16.5" customHeight="1" x14ac:dyDescent="0.25">
      <c r="A23" s="165">
        <f t="shared" si="1"/>
        <v>44275</v>
      </c>
      <c r="B23" s="166">
        <f t="shared" si="0"/>
        <v>44275</v>
      </c>
      <c r="C23" s="155" t="s">
        <v>139</v>
      </c>
      <c r="D23" s="155" t="s">
        <v>139</v>
      </c>
      <c r="E23" s="155"/>
      <c r="F23" s="155"/>
      <c r="G23" s="155" t="s">
        <v>139</v>
      </c>
      <c r="H23" s="155" t="s">
        <v>139</v>
      </c>
      <c r="I23" s="167"/>
      <c r="J23" s="155" t="s">
        <v>112</v>
      </c>
      <c r="K23" s="155"/>
      <c r="L23" s="155"/>
      <c r="M23" s="155" t="s">
        <v>139</v>
      </c>
      <c r="N23" s="122" t="s">
        <v>143</v>
      </c>
      <c r="O23" s="74" t="s">
        <v>143</v>
      </c>
      <c r="P23" s="155" t="s">
        <v>144</v>
      </c>
      <c r="Q23" s="155" t="s">
        <v>140</v>
      </c>
      <c r="R23" s="155" t="s">
        <v>145</v>
      </c>
      <c r="S23" s="155" t="s">
        <v>139</v>
      </c>
      <c r="T23" s="157"/>
      <c r="U23" s="155"/>
      <c r="V23" s="170" t="s">
        <v>208</v>
      </c>
      <c r="W23" s="155"/>
      <c r="X23" s="74"/>
      <c r="Y23" s="168"/>
      <c r="Z23" s="168"/>
      <c r="AA23" s="168"/>
      <c r="AB23" s="169"/>
    </row>
    <row r="24" spans="1:28" ht="16.5" customHeight="1" x14ac:dyDescent="0.25">
      <c r="A24" s="165">
        <f t="shared" si="1"/>
        <v>44276</v>
      </c>
      <c r="B24" s="166">
        <f t="shared" si="0"/>
        <v>44276</v>
      </c>
      <c r="C24" s="155" t="s">
        <v>139</v>
      </c>
      <c r="D24" s="155"/>
      <c r="E24" s="155" t="s">
        <v>139</v>
      </c>
      <c r="F24" s="155" t="s">
        <v>139</v>
      </c>
      <c r="G24" s="155"/>
      <c r="H24" s="155"/>
      <c r="I24" s="167" t="s">
        <v>139</v>
      </c>
      <c r="J24" s="155" t="s">
        <v>107</v>
      </c>
      <c r="K24" s="155" t="s">
        <v>139</v>
      </c>
      <c r="L24" s="155"/>
      <c r="M24" s="172" t="s">
        <v>200</v>
      </c>
      <c r="N24" s="122" t="s">
        <v>143</v>
      </c>
      <c r="O24" s="74" t="s">
        <v>143</v>
      </c>
      <c r="P24" s="155" t="s">
        <v>144</v>
      </c>
      <c r="Q24" s="155" t="s">
        <v>144</v>
      </c>
      <c r="R24" s="155"/>
      <c r="S24" s="170" t="s">
        <v>91</v>
      </c>
      <c r="T24" s="157" t="s">
        <v>139</v>
      </c>
      <c r="U24" s="155"/>
      <c r="V24" s="155" t="s">
        <v>139</v>
      </c>
      <c r="W24" s="155" t="s">
        <v>139</v>
      </c>
      <c r="X24" s="155"/>
      <c r="Y24" s="168"/>
      <c r="Z24" s="168" t="s">
        <v>146</v>
      </c>
      <c r="AA24" s="168"/>
      <c r="AB24" s="169"/>
    </row>
    <row r="25" spans="1:28" ht="16.5" customHeight="1" x14ac:dyDescent="0.25">
      <c r="A25" s="165">
        <f t="shared" si="1"/>
        <v>44277</v>
      </c>
      <c r="B25" s="166">
        <f t="shared" si="0"/>
        <v>44277</v>
      </c>
      <c r="C25" s="155"/>
      <c r="D25" s="155"/>
      <c r="E25" s="155"/>
      <c r="F25" s="155"/>
      <c r="G25" s="155" t="s">
        <v>139</v>
      </c>
      <c r="H25" s="155"/>
      <c r="I25" s="167"/>
      <c r="J25" s="155" t="s">
        <v>112</v>
      </c>
      <c r="K25" s="155"/>
      <c r="L25" s="155" t="s">
        <v>139</v>
      </c>
      <c r="M25" s="155"/>
      <c r="N25" s="155"/>
      <c r="O25" s="155"/>
      <c r="P25" s="155"/>
      <c r="Q25" s="91" t="s">
        <v>140</v>
      </c>
      <c r="R25" s="155" t="s">
        <v>145</v>
      </c>
      <c r="S25" s="155"/>
      <c r="T25" s="157" t="s">
        <v>139</v>
      </c>
      <c r="U25" s="155"/>
      <c r="V25" s="155" t="s">
        <v>139</v>
      </c>
      <c r="W25" s="155"/>
      <c r="X25" s="91" t="s">
        <v>105</v>
      </c>
      <c r="Y25" s="168"/>
      <c r="Z25" s="168" t="s">
        <v>107</v>
      </c>
      <c r="AA25" s="168"/>
      <c r="AB25" s="169"/>
    </row>
    <row r="26" spans="1:28" ht="16.5" customHeight="1" x14ac:dyDescent="0.25">
      <c r="A26" s="165">
        <f t="shared" si="1"/>
        <v>44278</v>
      </c>
      <c r="B26" s="166">
        <f t="shared" si="0"/>
        <v>44278</v>
      </c>
      <c r="C26" s="155"/>
      <c r="D26" s="155"/>
      <c r="E26" s="155"/>
      <c r="F26" s="155"/>
      <c r="G26" s="155"/>
      <c r="H26" s="155" t="s">
        <v>139</v>
      </c>
      <c r="I26" s="167"/>
      <c r="J26" s="155" t="s">
        <v>106</v>
      </c>
      <c r="K26" s="155"/>
      <c r="L26" s="155"/>
      <c r="M26" s="155"/>
      <c r="N26" s="155"/>
      <c r="O26" s="155"/>
      <c r="P26" s="155"/>
      <c r="Q26" s="91" t="s">
        <v>148</v>
      </c>
      <c r="R26" s="155"/>
      <c r="S26" s="155"/>
      <c r="T26" s="157"/>
      <c r="U26" s="155" t="s">
        <v>139</v>
      </c>
      <c r="V26" s="155"/>
      <c r="W26" s="155"/>
      <c r="X26" s="91" t="s">
        <v>141</v>
      </c>
      <c r="Y26" s="168"/>
      <c r="Z26" s="168"/>
      <c r="AA26" s="168"/>
      <c r="AB26" s="169"/>
    </row>
    <row r="27" spans="1:28" ht="16.5" customHeight="1" x14ac:dyDescent="0.25">
      <c r="A27" s="165">
        <f t="shared" si="1"/>
        <v>44279</v>
      </c>
      <c r="B27" s="166">
        <f t="shared" si="0"/>
        <v>44279</v>
      </c>
      <c r="C27" s="155"/>
      <c r="D27" s="155" t="s">
        <v>139</v>
      </c>
      <c r="E27" s="155" t="s">
        <v>139</v>
      </c>
      <c r="F27" s="155" t="s">
        <v>139</v>
      </c>
      <c r="G27" s="155"/>
      <c r="H27" s="170" t="s">
        <v>91</v>
      </c>
      <c r="I27" s="167" t="s">
        <v>139</v>
      </c>
      <c r="J27" s="155" t="s">
        <v>99</v>
      </c>
      <c r="K27" s="155"/>
      <c r="L27" s="155" t="s">
        <v>139</v>
      </c>
      <c r="M27" s="155"/>
      <c r="N27" s="155"/>
      <c r="O27" s="155"/>
      <c r="P27" s="155"/>
      <c r="Q27" s="91" t="s">
        <v>140</v>
      </c>
      <c r="R27" s="155" t="s">
        <v>139</v>
      </c>
      <c r="S27" s="170"/>
      <c r="T27" s="170" t="s">
        <v>91</v>
      </c>
      <c r="U27" s="155" t="s">
        <v>139</v>
      </c>
      <c r="V27" s="170"/>
      <c r="W27" s="155" t="s">
        <v>139</v>
      </c>
      <c r="X27" s="91"/>
      <c r="Y27" s="168"/>
      <c r="Z27" s="168"/>
      <c r="AA27" s="168"/>
      <c r="AB27" s="169"/>
    </row>
    <row r="28" spans="1:28" ht="16.5" customHeight="1" x14ac:dyDescent="0.25">
      <c r="A28" s="165">
        <f t="shared" si="1"/>
        <v>44280</v>
      </c>
      <c r="B28" s="166">
        <f t="shared" si="0"/>
        <v>44280</v>
      </c>
      <c r="C28" s="170"/>
      <c r="D28" s="155"/>
      <c r="E28" s="170" t="s">
        <v>199</v>
      </c>
      <c r="F28" s="155"/>
      <c r="G28" s="155"/>
      <c r="H28" s="155"/>
      <c r="I28" s="167" t="s">
        <v>139</v>
      </c>
      <c r="J28" s="155" t="s">
        <v>99</v>
      </c>
      <c r="K28" s="155" t="s">
        <v>139</v>
      </c>
      <c r="L28" s="155"/>
      <c r="M28" s="173"/>
      <c r="N28" s="155"/>
      <c r="O28" s="155"/>
      <c r="P28" s="155"/>
      <c r="Q28" s="91" t="s">
        <v>148</v>
      </c>
      <c r="R28" s="155"/>
      <c r="S28" s="155"/>
      <c r="T28" s="157"/>
      <c r="U28" s="170" t="s">
        <v>209</v>
      </c>
      <c r="V28" s="155"/>
      <c r="W28" s="155"/>
      <c r="X28" s="91" t="s">
        <v>105</v>
      </c>
      <c r="Y28" s="168"/>
      <c r="Z28" s="168"/>
      <c r="AA28" s="168"/>
      <c r="AB28" s="169"/>
    </row>
    <row r="29" spans="1:28" ht="16.5" customHeight="1" x14ac:dyDescent="0.25">
      <c r="A29" s="165">
        <f t="shared" si="1"/>
        <v>44281</v>
      </c>
      <c r="B29" s="166">
        <f t="shared" si="0"/>
        <v>44281</v>
      </c>
      <c r="C29" s="155"/>
      <c r="D29" s="155"/>
      <c r="E29" s="155" t="s">
        <v>139</v>
      </c>
      <c r="F29" s="155"/>
      <c r="G29" s="155"/>
      <c r="H29" s="155"/>
      <c r="I29" s="167"/>
      <c r="J29" s="155" t="s">
        <v>107</v>
      </c>
      <c r="K29" s="155"/>
      <c r="L29" s="155" t="s">
        <v>139</v>
      </c>
      <c r="N29" s="155"/>
      <c r="O29" s="155"/>
      <c r="P29" s="155"/>
      <c r="Q29" s="91" t="s">
        <v>140</v>
      </c>
      <c r="R29" s="155" t="s">
        <v>145</v>
      </c>
      <c r="S29" s="155" t="s">
        <v>139</v>
      </c>
      <c r="T29" s="157"/>
      <c r="U29" s="155"/>
      <c r="V29" s="155"/>
      <c r="W29" s="155"/>
      <c r="X29" s="91" t="s">
        <v>141</v>
      </c>
      <c r="Y29" s="168" t="s">
        <v>149</v>
      </c>
      <c r="Z29" s="168"/>
      <c r="AA29" s="168" t="s">
        <v>142</v>
      </c>
      <c r="AB29" s="169"/>
    </row>
    <row r="30" spans="1:28" ht="16.5" customHeight="1" x14ac:dyDescent="0.25">
      <c r="A30" s="165">
        <f t="shared" si="1"/>
        <v>44282</v>
      </c>
      <c r="B30" s="166">
        <f t="shared" si="0"/>
        <v>44282</v>
      </c>
      <c r="C30" s="155" t="s">
        <v>139</v>
      </c>
      <c r="D30" s="155" t="s">
        <v>139</v>
      </c>
      <c r="E30" s="155"/>
      <c r="F30" s="155" t="s">
        <v>139</v>
      </c>
      <c r="G30" s="155"/>
      <c r="H30" s="155" t="s">
        <v>139</v>
      </c>
      <c r="I30" s="167"/>
      <c r="J30" s="155" t="s">
        <v>112</v>
      </c>
      <c r="K30" s="155" t="s">
        <v>139</v>
      </c>
      <c r="L30" s="155"/>
      <c r="M30" s="155"/>
      <c r="N30" s="122" t="s">
        <v>147</v>
      </c>
      <c r="O30" s="122" t="s">
        <v>147</v>
      </c>
      <c r="P30" s="155" t="s">
        <v>148</v>
      </c>
      <c r="Q30" s="155" t="s">
        <v>148</v>
      </c>
      <c r="R30" s="155" t="s">
        <v>145</v>
      </c>
      <c r="S30" s="155" t="s">
        <v>139</v>
      </c>
      <c r="T30" s="157"/>
      <c r="U30" s="155"/>
      <c r="V30" s="155"/>
      <c r="W30" s="155" t="s">
        <v>139</v>
      </c>
      <c r="X30" s="74"/>
      <c r="Y30" s="168"/>
      <c r="Z30" s="168"/>
      <c r="AA30" s="168"/>
      <c r="AB30" s="169"/>
    </row>
    <row r="31" spans="1:28" ht="16.5" customHeight="1" x14ac:dyDescent="0.25">
      <c r="A31" s="165">
        <f t="shared" si="1"/>
        <v>44283</v>
      </c>
      <c r="B31" s="166">
        <f t="shared" si="0"/>
        <v>44283</v>
      </c>
      <c r="C31" s="155" t="s">
        <v>139</v>
      </c>
      <c r="D31" s="155"/>
      <c r="E31" s="155" t="s">
        <v>139</v>
      </c>
      <c r="F31" s="155"/>
      <c r="G31" s="155" t="s">
        <v>139</v>
      </c>
      <c r="H31" s="155"/>
      <c r="I31" s="167" t="s">
        <v>139</v>
      </c>
      <c r="J31" s="155" t="s">
        <v>106</v>
      </c>
      <c r="K31" s="155"/>
      <c r="L31" s="155"/>
      <c r="M31" s="155" t="s">
        <v>139</v>
      </c>
      <c r="N31" s="122" t="s">
        <v>143</v>
      </c>
      <c r="O31" s="74" t="s">
        <v>143</v>
      </c>
      <c r="P31" s="155" t="s">
        <v>140</v>
      </c>
      <c r="Q31" s="155" t="s">
        <v>148</v>
      </c>
      <c r="R31" s="155"/>
      <c r="S31" s="170" t="s">
        <v>91</v>
      </c>
      <c r="T31" s="157" t="s">
        <v>139</v>
      </c>
      <c r="U31" s="155" t="s">
        <v>139</v>
      </c>
      <c r="V31" s="155"/>
      <c r="W31" s="155"/>
      <c r="X31" s="155"/>
      <c r="Y31" s="168"/>
      <c r="Z31" s="168" t="s">
        <v>146</v>
      </c>
      <c r="AA31" s="168"/>
      <c r="AB31" s="169"/>
    </row>
    <row r="32" spans="1:28" ht="16.5" customHeight="1" x14ac:dyDescent="0.25">
      <c r="A32" s="165">
        <f t="shared" si="1"/>
        <v>44284</v>
      </c>
      <c r="B32" s="166">
        <f t="shared" si="0"/>
        <v>44284</v>
      </c>
      <c r="C32" s="155"/>
      <c r="D32" s="155"/>
      <c r="E32" s="155"/>
      <c r="F32" s="155"/>
      <c r="G32" s="155" t="s">
        <v>139</v>
      </c>
      <c r="H32" s="155"/>
      <c r="I32" s="167"/>
      <c r="J32" s="155" t="s">
        <v>106</v>
      </c>
      <c r="K32" s="155"/>
      <c r="L32" s="155"/>
      <c r="M32" s="155" t="s">
        <v>139</v>
      </c>
      <c r="N32" s="155"/>
      <c r="O32" s="155"/>
      <c r="P32" s="155"/>
      <c r="Q32" s="91" t="s">
        <v>140</v>
      </c>
      <c r="R32" s="155" t="s">
        <v>139</v>
      </c>
      <c r="S32" s="155"/>
      <c r="T32" s="157" t="s">
        <v>139</v>
      </c>
      <c r="U32" s="155"/>
      <c r="V32" s="155" t="s">
        <v>139</v>
      </c>
      <c r="W32" s="155"/>
      <c r="X32" s="91" t="s">
        <v>105</v>
      </c>
      <c r="Y32" s="168"/>
      <c r="Z32" s="168"/>
      <c r="AA32" s="168"/>
      <c r="AB32" s="169"/>
    </row>
    <row r="33" spans="1:28" ht="16.5" customHeight="1" x14ac:dyDescent="0.25">
      <c r="A33" s="165">
        <f t="shared" si="1"/>
        <v>44285</v>
      </c>
      <c r="B33" s="166">
        <f t="shared" si="0"/>
        <v>44285</v>
      </c>
      <c r="C33" s="155"/>
      <c r="D33" s="155"/>
      <c r="E33" s="170" t="s">
        <v>199</v>
      </c>
      <c r="F33" s="155"/>
      <c r="G33" s="90" t="s">
        <v>200</v>
      </c>
      <c r="H33" s="155" t="s">
        <v>139</v>
      </c>
      <c r="I33" s="167"/>
      <c r="J33" s="155" t="s">
        <v>107</v>
      </c>
      <c r="K33" s="155"/>
      <c r="L33" s="155"/>
      <c r="M33" s="155"/>
      <c r="N33" s="155"/>
      <c r="O33" s="155"/>
      <c r="P33" s="155"/>
      <c r="Q33" s="91" t="s">
        <v>148</v>
      </c>
      <c r="R33" s="155"/>
      <c r="S33" s="155"/>
      <c r="T33" s="157"/>
      <c r="U33" s="172"/>
      <c r="V33" s="170" t="s">
        <v>155</v>
      </c>
      <c r="W33" s="155"/>
      <c r="X33" s="91" t="s">
        <v>141</v>
      </c>
      <c r="Y33" s="168" t="s">
        <v>149</v>
      </c>
      <c r="Z33" s="168"/>
      <c r="AA33" s="168"/>
      <c r="AB33" s="169"/>
    </row>
    <row r="34" spans="1:28" ht="16.5" customHeight="1" x14ac:dyDescent="0.25">
      <c r="A34" s="165">
        <f t="shared" si="1"/>
        <v>44286</v>
      </c>
      <c r="B34" s="166">
        <f t="shared" si="0"/>
        <v>44286</v>
      </c>
      <c r="C34" s="155"/>
      <c r="D34" s="155" t="s">
        <v>139</v>
      </c>
      <c r="E34" s="155"/>
      <c r="F34" s="155" t="s">
        <v>139</v>
      </c>
      <c r="G34" s="155"/>
      <c r="H34" s="155" t="s">
        <v>139</v>
      </c>
      <c r="I34" s="167"/>
      <c r="J34" s="155" t="s">
        <v>112</v>
      </c>
      <c r="K34" s="155" t="s">
        <v>139</v>
      </c>
      <c r="L34" s="155"/>
      <c r="M34" s="155"/>
      <c r="N34" s="155"/>
      <c r="O34" s="155"/>
      <c r="P34" s="155"/>
      <c r="Q34" s="91" t="s">
        <v>140</v>
      </c>
      <c r="R34" s="155"/>
      <c r="S34" s="170"/>
      <c r="T34" s="170" t="s">
        <v>91</v>
      </c>
      <c r="U34" s="170" t="s">
        <v>210</v>
      </c>
      <c r="V34" s="170"/>
      <c r="W34" s="155" t="s">
        <v>139</v>
      </c>
      <c r="X34" s="91"/>
      <c r="Y34" s="168"/>
      <c r="Z34" s="168"/>
      <c r="AA34" s="168"/>
      <c r="AB34" s="169"/>
    </row>
    <row r="35" spans="1:28" s="142" customFormat="1" ht="21.95" customHeight="1" x14ac:dyDescent="0.3">
      <c r="A35" s="138" t="s">
        <v>156</v>
      </c>
      <c r="B35" s="264" t="s">
        <v>157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139" t="s">
        <v>211</v>
      </c>
      <c r="O35" s="139" t="s">
        <v>211</v>
      </c>
      <c r="P35" s="139" t="s">
        <v>211</v>
      </c>
      <c r="Q35" s="139" t="s">
        <v>211</v>
      </c>
      <c r="R35" s="139"/>
      <c r="S35" s="139"/>
      <c r="T35" s="174"/>
      <c r="U35" s="140"/>
      <c r="V35" s="140"/>
      <c r="W35" s="140"/>
      <c r="X35" s="140"/>
      <c r="Y35" s="141"/>
      <c r="Z35" s="141"/>
      <c r="AA35" s="141"/>
      <c r="AB35" s="141"/>
    </row>
    <row r="36" spans="1:28" s="142" customFormat="1" ht="21.95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39"/>
      <c r="R36" s="139"/>
      <c r="S36" s="139"/>
      <c r="T36" s="174"/>
      <c r="U36" s="95"/>
      <c r="V36" s="95"/>
      <c r="W36" s="140"/>
      <c r="X36" s="140"/>
      <c r="Y36" s="139"/>
      <c r="Z36" s="140"/>
      <c r="AA36" s="141"/>
      <c r="AB36" s="141"/>
    </row>
    <row r="37" spans="1:28" s="142" customFormat="1" ht="21.95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39"/>
      <c r="R37" s="139"/>
      <c r="S37" s="139"/>
      <c r="T37" s="174"/>
      <c r="U37" s="140"/>
      <c r="V37" s="140"/>
      <c r="W37" s="140"/>
      <c r="X37" s="140"/>
      <c r="Y37" s="139"/>
      <c r="Z37" s="140"/>
      <c r="AA37" s="141"/>
      <c r="AB37" s="141"/>
    </row>
    <row r="38" spans="1:28" s="142" customFormat="1" ht="21.95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74"/>
      <c r="U38" s="138"/>
      <c r="V38" s="138"/>
      <c r="W38" s="138"/>
      <c r="X38" s="138"/>
      <c r="Y38" s="141"/>
      <c r="Z38" s="141"/>
      <c r="AA38" s="141"/>
      <c r="AB38" s="141"/>
    </row>
    <row r="39" spans="1:28" s="182" customFormat="1" ht="21.95" customHeight="1" x14ac:dyDescent="0.3">
      <c r="A39" s="175"/>
      <c r="B39" s="176" t="s">
        <v>212</v>
      </c>
      <c r="C39" s="177">
        <f>+A5</f>
        <v>44257</v>
      </c>
      <c r="D39" s="178" t="s">
        <v>213</v>
      </c>
      <c r="E39" s="179" t="s">
        <v>214</v>
      </c>
      <c r="F39" s="139"/>
      <c r="G39" s="139"/>
      <c r="H39" s="139"/>
      <c r="I39" s="139"/>
      <c r="J39" s="139"/>
      <c r="K39" s="139"/>
      <c r="L39" s="140"/>
      <c r="M39" s="140"/>
      <c r="N39" s="141"/>
      <c r="O39" s="140"/>
      <c r="P39" s="180"/>
      <c r="Q39" s="141"/>
      <c r="R39" s="140"/>
      <c r="S39" s="140"/>
      <c r="T39" s="181"/>
      <c r="U39" s="140"/>
      <c r="V39" s="140"/>
      <c r="W39" s="140"/>
      <c r="X39" s="140"/>
      <c r="Y39" s="140"/>
      <c r="Z39" s="140"/>
      <c r="AA39" s="140"/>
      <c r="AB39" s="140"/>
    </row>
    <row r="41" spans="1:28" ht="16.5" customHeight="1" x14ac:dyDescent="0.25">
      <c r="N41" s="151" t="s">
        <v>168</v>
      </c>
      <c r="O41" s="151" t="s">
        <v>168</v>
      </c>
      <c r="P41" s="151" t="s">
        <v>148</v>
      </c>
      <c r="Q41" s="151" t="s">
        <v>148</v>
      </c>
      <c r="R41" s="183"/>
      <c r="S41" s="183"/>
      <c r="T41" s="184"/>
      <c r="U41" s="183"/>
      <c r="V41" s="183"/>
      <c r="W41" s="183"/>
      <c r="X41" s="185" t="s">
        <v>141</v>
      </c>
      <c r="Y41" s="151" t="s">
        <v>149</v>
      </c>
      <c r="Z41" s="151" t="s">
        <v>109</v>
      </c>
      <c r="AA41" s="150" t="s">
        <v>142</v>
      </c>
    </row>
    <row r="42" spans="1:28" ht="16.5" customHeight="1" x14ac:dyDescent="0.25">
      <c r="N42" s="151">
        <f>COUNTIF(N$4:N$34,"陳惠婷+")</f>
        <v>1</v>
      </c>
      <c r="O42" s="151">
        <f>COUNTIF(O$4:O$34,"陳惠婷+")</f>
        <v>0</v>
      </c>
      <c r="P42" s="151">
        <f>COUNTIF(P$4:P$34,"張睿君")</f>
        <v>2</v>
      </c>
      <c r="Q42" s="151">
        <f>COUNTIF(Q$4:Q$34,"張睿君")</f>
        <v>13</v>
      </c>
      <c r="R42" s="183"/>
      <c r="S42" s="183"/>
      <c r="T42" s="184"/>
      <c r="U42" s="183"/>
      <c r="V42" s="183"/>
      <c r="W42" s="183"/>
      <c r="X42" s="151">
        <f>COUNTIF(X$4:X$34,"植森")</f>
        <v>9</v>
      </c>
      <c r="Y42" s="151">
        <f>COUNTIF(Y$4:Y$34,"蔡焜煌")</f>
        <v>5</v>
      </c>
      <c r="Z42" s="151">
        <f>COUNTIF(Z$4:Z$34,"張可欣")</f>
        <v>0</v>
      </c>
      <c r="AA42" s="151">
        <f>COUNTIF(AA$4:AA$34,"張宏賓")</f>
        <v>4</v>
      </c>
    </row>
    <row r="43" spans="1:28" ht="16.5" customHeight="1" x14ac:dyDescent="0.25">
      <c r="N43" s="151" t="s">
        <v>147</v>
      </c>
      <c r="O43" s="151" t="s">
        <v>147</v>
      </c>
      <c r="P43" s="151" t="s">
        <v>140</v>
      </c>
      <c r="Q43" s="151" t="s">
        <v>140</v>
      </c>
      <c r="R43" s="183"/>
      <c r="S43" s="183"/>
      <c r="T43" s="184"/>
      <c r="U43" s="183"/>
      <c r="V43" s="183"/>
      <c r="W43" s="183"/>
      <c r="X43" s="151" t="s">
        <v>105</v>
      </c>
      <c r="Y43" s="107" t="s">
        <v>152</v>
      </c>
      <c r="Z43" s="151" t="s">
        <v>146</v>
      </c>
    </row>
    <row r="44" spans="1:28" ht="16.5" customHeight="1" x14ac:dyDescent="0.25">
      <c r="N44" s="151">
        <f>COUNTIF(N$4:N$34,"陳嘉琪")</f>
        <v>2</v>
      </c>
      <c r="O44" s="151">
        <f>COUNTIF(O$4:O$34,"陳嘉琪")</f>
        <v>2</v>
      </c>
      <c r="P44" s="151">
        <f>COUNTIF(P$4:P$34,"李慧珍")</f>
        <v>1</v>
      </c>
      <c r="Q44" s="151">
        <f>COUNTIF(Q$4:Q$34,"李慧珍")</f>
        <v>15</v>
      </c>
      <c r="R44" s="183"/>
      <c r="S44" s="183"/>
      <c r="T44" s="184"/>
      <c r="U44" s="183"/>
      <c r="V44" s="183"/>
      <c r="W44" s="183"/>
      <c r="X44" s="151">
        <f>COUNTIF(X$4:X$34,"玉雪")</f>
        <v>9</v>
      </c>
      <c r="Y44" s="107">
        <f>COUNTIF(Y$4:Y$34,Y43)</f>
        <v>1</v>
      </c>
      <c r="Z44" s="151">
        <f>COUNTIF(Z$4:Z$34,"洪千涵")</f>
        <v>4</v>
      </c>
    </row>
    <row r="45" spans="1:28" ht="16.5" customHeight="1" x14ac:dyDescent="0.25">
      <c r="N45" s="151" t="s">
        <v>143</v>
      </c>
      <c r="O45" s="151" t="s">
        <v>143</v>
      </c>
      <c r="P45" s="151" t="s">
        <v>144</v>
      </c>
      <c r="Q45" s="151" t="s">
        <v>144</v>
      </c>
      <c r="R45" s="183"/>
      <c r="S45" s="183"/>
      <c r="T45" s="184"/>
      <c r="U45" s="183"/>
      <c r="V45" s="183"/>
      <c r="W45" s="183"/>
      <c r="Y45" s="151"/>
      <c r="Z45" s="151" t="s">
        <v>107</v>
      </c>
    </row>
    <row r="46" spans="1:28" ht="16.5" customHeight="1" x14ac:dyDescent="0.25">
      <c r="N46" s="151">
        <f>COUNTIF(N$4:N$34,"吳婉綺")</f>
        <v>6</v>
      </c>
      <c r="O46" s="151">
        <f>COUNTIF(O$4:O$34,"吳婉綺")</f>
        <v>6</v>
      </c>
      <c r="P46" s="151">
        <f>COUNTIF(P$4:P$34,"張喻嘉")</f>
        <v>5</v>
      </c>
      <c r="Q46" s="151">
        <f>COUNTIF(Q$4:Q$34,"張喻嘉")</f>
        <v>3</v>
      </c>
      <c r="R46" s="183"/>
      <c r="S46" s="183"/>
      <c r="T46" s="184"/>
      <c r="U46" s="183"/>
      <c r="V46" s="183"/>
      <c r="W46" s="183"/>
      <c r="Y46" s="151"/>
      <c r="Z46" s="151">
        <f>COUNTIF(Z$4:Z$34,"洪依馨")</f>
        <v>2</v>
      </c>
    </row>
    <row r="47" spans="1:28" ht="16.5" customHeight="1" x14ac:dyDescent="0.25">
      <c r="N47" s="151" t="s">
        <v>99</v>
      </c>
      <c r="O47" s="151" t="s">
        <v>99</v>
      </c>
      <c r="P47" s="151" t="s">
        <v>169</v>
      </c>
      <c r="Q47" s="151" t="s">
        <v>169</v>
      </c>
      <c r="R47" s="183"/>
      <c r="S47" s="183"/>
      <c r="T47" s="184"/>
      <c r="U47" s="183"/>
      <c r="V47" s="183"/>
      <c r="W47" s="183"/>
      <c r="Y47" s="151"/>
      <c r="Z47" s="153"/>
    </row>
    <row r="48" spans="1:28" ht="16.5" customHeight="1" x14ac:dyDescent="0.25">
      <c r="N48" s="151">
        <f>COUNTIF(N$4:N$34,"余亭樺")</f>
        <v>0</v>
      </c>
      <c r="O48" s="151">
        <f>COUNTIF(O$4:O$34,"余亭樺")</f>
        <v>0</v>
      </c>
      <c r="P48" s="151">
        <f>COUNTIF(P$4:P$34,"曾婉琪+")</f>
        <v>1</v>
      </c>
      <c r="Q48" s="151">
        <f>COUNTIF(Q$4:Q$34,"曾婉琪+")</f>
        <v>0</v>
      </c>
      <c r="R48" s="183"/>
      <c r="S48" s="183"/>
      <c r="T48" s="184"/>
      <c r="U48" s="183"/>
      <c r="V48" s="183"/>
      <c r="W48" s="183"/>
      <c r="Y48" s="151" t="s">
        <v>170</v>
      </c>
      <c r="Z48" s="151" t="s">
        <v>171</v>
      </c>
      <c r="AA48" s="151" t="s">
        <v>172</v>
      </c>
    </row>
    <row r="49" spans="14:27" ht="16.5" customHeight="1" x14ac:dyDescent="0.25">
      <c r="N49" s="150" t="s">
        <v>173</v>
      </c>
      <c r="O49" s="150" t="s">
        <v>108</v>
      </c>
      <c r="P49" s="185"/>
      <c r="Q49" s="150" t="s">
        <v>106</v>
      </c>
      <c r="R49" s="183"/>
      <c r="S49" s="183"/>
      <c r="T49" s="184"/>
      <c r="U49" s="183"/>
      <c r="V49" s="183"/>
      <c r="W49" s="183"/>
      <c r="Y49" s="151">
        <f>COUNTBLANK(Y$4:Y$34)</f>
        <v>25</v>
      </c>
      <c r="Z49" s="151">
        <f>COUNTBLANK(Z$4:Z$34)</f>
        <v>25</v>
      </c>
      <c r="AA49" s="151">
        <f>COUNTBLANK(AA$4:AA$34)</f>
        <v>27</v>
      </c>
    </row>
    <row r="50" spans="14:27" ht="16.5" customHeight="1" x14ac:dyDescent="0.25">
      <c r="N50" s="151">
        <f>COUNTIF(N$4:N$34,"吳宇虹")</f>
        <v>0</v>
      </c>
      <c r="O50" s="151">
        <f>COUNTIF(O$4:O$34,"張佑任")</f>
        <v>0</v>
      </c>
      <c r="P50" s="151"/>
      <c r="Q50" s="151">
        <f>COUNTIF(Q$4:Q$34,"黃欣儀")</f>
        <v>0</v>
      </c>
      <c r="R50" s="183"/>
      <c r="S50" s="183"/>
      <c r="T50" s="184"/>
      <c r="U50" s="183"/>
      <c r="V50" s="183"/>
      <c r="W50" s="183"/>
      <c r="Y50" s="151" t="s">
        <v>174</v>
      </c>
      <c r="Z50" s="151" t="s">
        <v>174</v>
      </c>
      <c r="AA50" s="151" t="s">
        <v>174</v>
      </c>
    </row>
    <row r="51" spans="14:27" ht="16.5" customHeight="1" x14ac:dyDescent="0.25">
      <c r="R51" s="183"/>
      <c r="S51" s="183"/>
      <c r="T51" s="184"/>
      <c r="U51" s="183"/>
      <c r="V51" s="183"/>
      <c r="W51" s="183"/>
      <c r="Y51" s="151">
        <f>+Y42+Y44+Y49</f>
        <v>31</v>
      </c>
      <c r="Z51" s="151">
        <f>+Z42+Z44+Z46+Z49</f>
        <v>31</v>
      </c>
      <c r="AA51" s="151">
        <f>+AA42+AA44+AA49</f>
        <v>31</v>
      </c>
    </row>
    <row r="52" spans="14:27" ht="16.5" customHeight="1" x14ac:dyDescent="0.25">
      <c r="N52" s="183"/>
      <c r="O52" s="183"/>
      <c r="P52" s="186"/>
      <c r="Q52" s="186"/>
      <c r="R52" s="183"/>
      <c r="S52" s="183"/>
      <c r="T52" s="184"/>
      <c r="U52" s="183"/>
      <c r="V52" s="183"/>
      <c r="W52" s="183"/>
      <c r="Y52" s="151"/>
      <c r="Z52" s="153"/>
    </row>
    <row r="53" spans="14:27" ht="16.5" customHeight="1" x14ac:dyDescent="0.25">
      <c r="N53" s="183" t="s">
        <v>175</v>
      </c>
      <c r="O53" s="183" t="s">
        <v>176</v>
      </c>
      <c r="P53" s="183" t="s">
        <v>177</v>
      </c>
      <c r="Q53" s="183"/>
      <c r="R53" s="183"/>
      <c r="S53" s="183"/>
      <c r="T53" s="184"/>
      <c r="U53" s="183"/>
      <c r="V53" s="183"/>
      <c r="W53" s="183"/>
      <c r="X53" s="150"/>
      <c r="Y53" s="151" t="s">
        <v>178</v>
      </c>
      <c r="Z53" s="153" t="s">
        <v>179</v>
      </c>
      <c r="AA53" s="153" t="s">
        <v>180</v>
      </c>
    </row>
    <row r="54" spans="14:27" ht="16.5" customHeight="1" x14ac:dyDescent="0.25">
      <c r="N54" s="183">
        <f>COUNTBLANK(N4:N34)</f>
        <v>22</v>
      </c>
      <c r="O54" s="183">
        <f>COUNTBLANK(O4:O34)</f>
        <v>22</v>
      </c>
      <c r="P54" s="183">
        <f>COUNTBLANK(P4:P34)</f>
        <v>21</v>
      </c>
      <c r="Q54" s="183"/>
      <c r="R54" s="183"/>
      <c r="S54" s="183"/>
      <c r="T54" s="184"/>
      <c r="U54" s="183"/>
      <c r="V54" s="183"/>
      <c r="W54" s="183"/>
      <c r="X54" s="150"/>
      <c r="Y54" s="187">
        <f>-(Y51-Y49-$D$39)</f>
        <v>3</v>
      </c>
      <c r="Z54" s="187">
        <f>-(Z51-Z49-$D$39)</f>
        <v>3</v>
      </c>
      <c r="AA54" s="187">
        <f>-(AA51-AA49-$D$39)</f>
        <v>5</v>
      </c>
    </row>
    <row r="55" spans="14:27" ht="16.5" customHeight="1" x14ac:dyDescent="0.25">
      <c r="N55" s="183" t="s">
        <v>174</v>
      </c>
      <c r="O55" s="183" t="s">
        <v>174</v>
      </c>
      <c r="P55" s="183" t="s">
        <v>174</v>
      </c>
      <c r="Q55" s="183" t="s">
        <v>174</v>
      </c>
      <c r="R55" s="183"/>
      <c r="S55" s="183"/>
      <c r="T55" s="184"/>
      <c r="U55" s="183"/>
      <c r="V55" s="183"/>
      <c r="W55" s="183"/>
      <c r="X55" s="183"/>
      <c r="Y55" s="183"/>
      <c r="Z55" s="183"/>
      <c r="AA55" s="183"/>
    </row>
    <row r="56" spans="14:27" ht="16.5" customHeight="1" x14ac:dyDescent="0.25">
      <c r="N56" s="183">
        <f>+N42+N46+N44+N48+N50+N52+N54</f>
        <v>31</v>
      </c>
      <c r="O56" s="183">
        <f>+O42+O46+O44+O48+O50+O52+O54</f>
        <v>30</v>
      </c>
      <c r="P56" s="183">
        <f>+P42+P46+P44+P48+P50+P52+P54</f>
        <v>30</v>
      </c>
      <c r="Q56" s="183">
        <f>+Q42+Q46+Q44+Q48+Q50+Q52+Q54</f>
        <v>31</v>
      </c>
      <c r="R56" s="183"/>
      <c r="S56" s="183"/>
      <c r="T56" s="184"/>
      <c r="U56" s="183"/>
      <c r="V56" s="183"/>
      <c r="W56" s="183"/>
      <c r="X56" s="183"/>
      <c r="Y56" s="183"/>
      <c r="Z56" s="183"/>
      <c r="AA56" s="183"/>
    </row>
    <row r="57" spans="14:27" ht="16.5" customHeight="1" x14ac:dyDescent="0.25">
      <c r="N57" s="188">
        <f>COUNTA(N$4:N$34)+N54</f>
        <v>31</v>
      </c>
      <c r="O57" s="188">
        <f>COUNTA(O$4:O$34)+O54</f>
        <v>31</v>
      </c>
      <c r="P57" s="188">
        <f>COUNTA(P$4:P$34)+P54</f>
        <v>31</v>
      </c>
      <c r="Q57" s="188">
        <f>COUNTA(Q$4:Q$34)+Q54</f>
        <v>31</v>
      </c>
      <c r="R57" s="183"/>
      <c r="S57" s="183"/>
      <c r="T57" s="184"/>
      <c r="U57" s="183"/>
      <c r="V57" s="183"/>
      <c r="W57" s="183"/>
      <c r="X57" s="183"/>
      <c r="Y57" s="183"/>
      <c r="Z57" s="183"/>
      <c r="AA57" s="183"/>
    </row>
    <row r="59" spans="14:27" ht="16.5" customHeight="1" x14ac:dyDescent="0.25">
      <c r="N59" s="114" t="s">
        <v>181</v>
      </c>
      <c r="O59" s="115" t="s">
        <v>182</v>
      </c>
      <c r="P59" s="116" t="s">
        <v>183</v>
      </c>
      <c r="Q59" s="117" t="s">
        <v>184</v>
      </c>
    </row>
    <row r="60" spans="14:27" ht="16.5" customHeight="1" x14ac:dyDescent="0.25">
      <c r="N60" s="70"/>
      <c r="O60" s="70"/>
      <c r="P60" s="116" t="s">
        <v>185</v>
      </c>
      <c r="Q60" s="118"/>
    </row>
    <row r="61" spans="14:27" ht="16.5" customHeight="1" x14ac:dyDescent="0.25">
      <c r="N61" s="70"/>
      <c r="O61" s="70"/>
      <c r="P61" s="116" t="s">
        <v>186</v>
      </c>
      <c r="Q61" s="118"/>
    </row>
  </sheetData>
  <autoFilter ref="A2:AMK39" xr:uid="{00000000-0001-0000-0400-000000000000}"/>
  <mergeCells count="11">
    <mergeCell ref="B38:N38"/>
    <mergeCell ref="Y1:AA1"/>
    <mergeCell ref="T4:T6"/>
    <mergeCell ref="B35:M35"/>
    <mergeCell ref="B36:N36"/>
    <mergeCell ref="B37:N37"/>
    <mergeCell ref="C1:J1"/>
    <mergeCell ref="K1:M1"/>
    <mergeCell ref="N1:O1"/>
    <mergeCell ref="P1:Q1"/>
    <mergeCell ref="R1:X1"/>
  </mergeCells>
  <phoneticPr fontId="59" type="noConversion"/>
  <conditionalFormatting sqref="A4:AB34">
    <cfRule type="expression" dxfId="55" priority="2">
      <formula>WEEKDAY($A4,2)&gt;5</formula>
    </cfRule>
    <cfRule type="expression" dxfId="54" priority="3">
      <formula>$A4=TODAY()</formula>
    </cfRule>
  </conditionalFormatting>
  <printOptions horizontalCentered="1"/>
  <pageMargins left="0" right="0" top="0.78749999999999998" bottom="0.196527777777778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7">
    <pageSetUpPr fitToPage="1"/>
  </sheetPr>
  <dimension ref="A1:AMK56"/>
  <sheetViews>
    <sheetView zoomScale="80" zoomScaleNormal="80" workbookViewId="0">
      <pane xSplit="2" ySplit="2" topLeftCell="C11" activePane="bottomRight" state="frozen"/>
      <selection pane="topRight" activeCell="C1" sqref="C1"/>
      <selection pane="bottomLeft" activeCell="A7" sqref="A7"/>
      <selection pane="bottomRight" activeCell="A2" sqref="A2:XFD2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3" width="8.625" style="107" customWidth="1"/>
    <col min="24" max="24" width="8.875" style="110"/>
    <col min="25" max="26" width="8.875" style="107"/>
    <col min="27" max="27" width="8.875" style="110"/>
    <col min="28" max="1025" width="8.875" style="120"/>
  </cols>
  <sheetData>
    <row r="1" spans="1:27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/>
      <c r="X1" s="258" t="s">
        <v>122</v>
      </c>
      <c r="Y1" s="258"/>
      <c r="Z1" s="258"/>
      <c r="AA1" s="75"/>
    </row>
    <row r="2" spans="1:27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74" t="s">
        <v>205</v>
      </c>
      <c r="T2" s="74" t="s">
        <v>133</v>
      </c>
      <c r="U2" s="74" t="s">
        <v>134</v>
      </c>
      <c r="V2" s="74" t="s">
        <v>135</v>
      </c>
      <c r="W2" s="74" t="s">
        <v>136</v>
      </c>
      <c r="X2" s="74" t="s">
        <v>129</v>
      </c>
      <c r="Y2" s="74" t="s">
        <v>137</v>
      </c>
      <c r="Z2" s="74" t="s">
        <v>130</v>
      </c>
      <c r="AA2" s="74" t="s">
        <v>90</v>
      </c>
    </row>
    <row r="3" spans="1:27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/>
      <c r="T3" s="77">
        <v>26.7</v>
      </c>
      <c r="U3" s="77">
        <v>5</v>
      </c>
      <c r="V3" s="77"/>
      <c r="W3" s="77"/>
      <c r="X3" s="77">
        <v>14</v>
      </c>
      <c r="Y3" s="77">
        <v>14</v>
      </c>
      <c r="Z3" s="77">
        <v>14</v>
      </c>
      <c r="AA3" s="77"/>
    </row>
    <row r="4" spans="1:27" ht="16.5" customHeight="1" x14ac:dyDescent="0.25">
      <c r="A4" s="86">
        <v>44287</v>
      </c>
      <c r="B4" s="87">
        <f t="shared" ref="B4:B33" si="0">+A4</f>
        <v>44287</v>
      </c>
      <c r="C4" s="74"/>
      <c r="D4" s="74"/>
      <c r="E4" s="74" t="s">
        <v>145</v>
      </c>
      <c r="F4" s="74"/>
      <c r="G4" s="74" t="s">
        <v>139</v>
      </c>
      <c r="H4" s="170" t="s">
        <v>199</v>
      </c>
      <c r="I4" s="74" t="s">
        <v>139</v>
      </c>
      <c r="J4" s="74" t="s">
        <v>106</v>
      </c>
      <c r="K4" s="74"/>
      <c r="L4" s="74" t="s">
        <v>139</v>
      </c>
      <c r="M4" s="74"/>
      <c r="N4" s="74"/>
      <c r="O4" s="74"/>
      <c r="P4" s="74"/>
      <c r="Q4" s="91" t="s">
        <v>148</v>
      </c>
      <c r="R4" s="74"/>
      <c r="S4" s="74"/>
      <c r="T4" s="74" t="s">
        <v>139</v>
      </c>
      <c r="U4" s="74"/>
      <c r="V4" s="74"/>
      <c r="W4" s="91" t="s">
        <v>105</v>
      </c>
      <c r="X4" s="88"/>
      <c r="Y4" s="88"/>
      <c r="Z4" s="88"/>
      <c r="AA4" s="89"/>
    </row>
    <row r="5" spans="1:27" ht="16.5" customHeight="1" x14ac:dyDescent="0.25">
      <c r="A5" s="127">
        <f t="shared" ref="A5:A33" si="1">+A4+1</f>
        <v>44288</v>
      </c>
      <c r="B5" s="128">
        <f t="shared" si="0"/>
        <v>44288</v>
      </c>
      <c r="C5" s="129" t="s">
        <v>139</v>
      </c>
      <c r="D5" s="129"/>
      <c r="E5" s="129" t="s">
        <v>139</v>
      </c>
      <c r="F5" s="129"/>
      <c r="G5" s="129" t="s">
        <v>139</v>
      </c>
      <c r="H5" s="129" t="s">
        <v>139</v>
      </c>
      <c r="I5" s="129"/>
      <c r="J5" s="129" t="s">
        <v>106</v>
      </c>
      <c r="K5" s="129" t="s">
        <v>139</v>
      </c>
      <c r="L5" s="129"/>
      <c r="M5" s="129"/>
      <c r="N5" s="129"/>
      <c r="O5" s="129"/>
      <c r="P5" s="129" t="s">
        <v>140</v>
      </c>
      <c r="Q5" s="129" t="s">
        <v>140</v>
      </c>
      <c r="R5" s="129"/>
      <c r="S5" s="129" t="s">
        <v>139</v>
      </c>
      <c r="T5" s="129"/>
      <c r="U5" s="129"/>
      <c r="V5" s="129"/>
      <c r="W5" s="129" t="s">
        <v>141</v>
      </c>
      <c r="X5" s="189"/>
      <c r="Y5" s="189"/>
      <c r="Z5" s="189"/>
      <c r="AA5" s="189"/>
    </row>
    <row r="6" spans="1:27" ht="16.5" customHeight="1" x14ac:dyDescent="0.25">
      <c r="A6" s="79">
        <f t="shared" si="1"/>
        <v>44289</v>
      </c>
      <c r="B6" s="80">
        <f t="shared" si="0"/>
        <v>44289</v>
      </c>
      <c r="C6" s="81" t="s">
        <v>139</v>
      </c>
      <c r="D6" s="81"/>
      <c r="E6" s="81" t="s">
        <v>139</v>
      </c>
      <c r="F6" s="81" t="s">
        <v>139</v>
      </c>
      <c r="G6" s="81"/>
      <c r="H6" s="81" t="s">
        <v>139</v>
      </c>
      <c r="I6" s="81"/>
      <c r="J6" s="81" t="s">
        <v>107</v>
      </c>
      <c r="K6" s="81" t="s">
        <v>139</v>
      </c>
      <c r="L6" s="90" t="s">
        <v>215</v>
      </c>
      <c r="M6" s="81"/>
      <c r="N6" s="125" t="s">
        <v>143</v>
      </c>
      <c r="O6" s="81" t="s">
        <v>143</v>
      </c>
      <c r="P6" s="81" t="s">
        <v>140</v>
      </c>
      <c r="Q6" s="81" t="s">
        <v>144</v>
      </c>
      <c r="R6" s="81"/>
      <c r="S6" s="81"/>
      <c r="T6" s="81"/>
      <c r="U6" s="81" t="s">
        <v>139</v>
      </c>
      <c r="V6" s="81" t="s">
        <v>139</v>
      </c>
      <c r="W6" s="81"/>
      <c r="X6" s="84"/>
      <c r="Y6" s="84"/>
      <c r="Z6" s="84" t="s">
        <v>142</v>
      </c>
      <c r="AA6" s="84"/>
    </row>
    <row r="7" spans="1:27" ht="16.5" customHeight="1" x14ac:dyDescent="0.25">
      <c r="A7" s="79">
        <f t="shared" si="1"/>
        <v>44290</v>
      </c>
      <c r="B7" s="80">
        <f t="shared" si="0"/>
        <v>44290</v>
      </c>
      <c r="C7" s="81" t="s">
        <v>139</v>
      </c>
      <c r="D7" s="81"/>
      <c r="E7" s="81" t="s">
        <v>139</v>
      </c>
      <c r="F7" s="81" t="s">
        <v>139</v>
      </c>
      <c r="G7" s="81"/>
      <c r="H7" s="81"/>
      <c r="I7" s="81" t="s">
        <v>139</v>
      </c>
      <c r="J7" s="81" t="s">
        <v>99</v>
      </c>
      <c r="K7" s="81"/>
      <c r="L7" s="81"/>
      <c r="M7" s="81" t="s">
        <v>139</v>
      </c>
      <c r="N7" s="125" t="s">
        <v>143</v>
      </c>
      <c r="O7" s="81" t="s">
        <v>143</v>
      </c>
      <c r="P7" s="81" t="s">
        <v>144</v>
      </c>
      <c r="Q7" s="81" t="s">
        <v>144</v>
      </c>
      <c r="R7" s="81"/>
      <c r="S7" s="83" t="s">
        <v>91</v>
      </c>
      <c r="T7" s="81" t="s">
        <v>139</v>
      </c>
      <c r="U7" s="81"/>
      <c r="V7" s="81" t="s">
        <v>139</v>
      </c>
      <c r="W7" s="81"/>
      <c r="X7" s="84"/>
      <c r="Y7" s="84" t="s">
        <v>146</v>
      </c>
      <c r="Z7" s="84" t="s">
        <v>142</v>
      </c>
      <c r="AA7" s="84"/>
    </row>
    <row r="8" spans="1:27" ht="16.5" customHeight="1" x14ac:dyDescent="0.25">
      <c r="A8" s="127">
        <f t="shared" si="1"/>
        <v>44291</v>
      </c>
      <c r="B8" s="128">
        <f t="shared" si="0"/>
        <v>44291</v>
      </c>
      <c r="C8" s="129" t="s">
        <v>139</v>
      </c>
      <c r="D8" s="129"/>
      <c r="E8" s="129"/>
      <c r="F8" s="129" t="s">
        <v>139</v>
      </c>
      <c r="G8" s="129"/>
      <c r="H8" s="190" t="s">
        <v>199</v>
      </c>
      <c r="I8" s="129" t="s">
        <v>139</v>
      </c>
      <c r="J8" s="129" t="s">
        <v>112</v>
      </c>
      <c r="K8" s="129"/>
      <c r="L8" s="129"/>
      <c r="M8" s="129" t="s">
        <v>139</v>
      </c>
      <c r="N8" s="129"/>
      <c r="O8" s="129"/>
      <c r="P8" s="129" t="s">
        <v>148</v>
      </c>
      <c r="Q8" s="129" t="s">
        <v>144</v>
      </c>
      <c r="R8" s="129"/>
      <c r="S8" s="190" t="s">
        <v>91</v>
      </c>
      <c r="T8" s="129" t="s">
        <v>139</v>
      </c>
      <c r="U8" s="129"/>
      <c r="V8" s="129"/>
      <c r="W8" s="129" t="s">
        <v>105</v>
      </c>
      <c r="X8" s="189"/>
      <c r="Y8" s="189" t="s">
        <v>146</v>
      </c>
      <c r="Z8" s="189" t="s">
        <v>142</v>
      </c>
      <c r="AA8" s="131"/>
    </row>
    <row r="9" spans="1:27" ht="16.5" customHeight="1" x14ac:dyDescent="0.25">
      <c r="A9" s="86">
        <f t="shared" si="1"/>
        <v>44292</v>
      </c>
      <c r="B9" s="87">
        <f t="shared" si="0"/>
        <v>44292</v>
      </c>
      <c r="C9" s="74"/>
      <c r="D9" s="74"/>
      <c r="E9" s="74"/>
      <c r="F9" s="74"/>
      <c r="G9" s="74"/>
      <c r="H9" s="74"/>
      <c r="I9" s="74"/>
      <c r="J9" s="74" t="s">
        <v>99</v>
      </c>
      <c r="K9" s="74"/>
      <c r="L9" s="74"/>
      <c r="M9" s="74"/>
      <c r="N9" s="74"/>
      <c r="O9" s="74"/>
      <c r="P9" s="74"/>
      <c r="Q9" s="91" t="s">
        <v>148</v>
      </c>
      <c r="R9" s="74"/>
      <c r="S9" s="74"/>
      <c r="T9" s="90" t="s">
        <v>216</v>
      </c>
      <c r="U9" s="74"/>
      <c r="V9" s="74"/>
      <c r="W9" s="91" t="s">
        <v>141</v>
      </c>
      <c r="X9" s="88"/>
      <c r="Y9" s="88"/>
      <c r="Z9" s="88"/>
      <c r="AA9" s="89"/>
    </row>
    <row r="10" spans="1:27" ht="16.5" customHeight="1" x14ac:dyDescent="0.25">
      <c r="A10" s="86">
        <f t="shared" si="1"/>
        <v>44293</v>
      </c>
      <c r="B10" s="87">
        <f t="shared" si="0"/>
        <v>44293</v>
      </c>
      <c r="C10" s="74"/>
      <c r="D10" s="74" t="s">
        <v>139</v>
      </c>
      <c r="E10" s="74"/>
      <c r="F10" s="74" t="s">
        <v>139</v>
      </c>
      <c r="G10" s="74"/>
      <c r="H10" s="90" t="s">
        <v>91</v>
      </c>
      <c r="I10" s="74" t="s">
        <v>217</v>
      </c>
      <c r="J10" s="74" t="s">
        <v>107</v>
      </c>
      <c r="K10" s="74" t="s">
        <v>139</v>
      </c>
      <c r="L10" s="74" t="s">
        <v>139</v>
      </c>
      <c r="M10" s="74"/>
      <c r="N10" s="74"/>
      <c r="O10" s="74"/>
      <c r="P10" s="191"/>
      <c r="Q10" s="91" t="s">
        <v>140</v>
      </c>
      <c r="R10" s="74"/>
      <c r="S10" s="90"/>
      <c r="T10" s="90" t="s">
        <v>218</v>
      </c>
      <c r="U10" s="74"/>
      <c r="V10" s="74"/>
      <c r="W10" s="91"/>
      <c r="X10" s="88" t="s">
        <v>149</v>
      </c>
      <c r="Y10" s="88"/>
      <c r="Z10" s="88"/>
      <c r="AA10" s="89"/>
    </row>
    <row r="11" spans="1:27" ht="16.5" customHeight="1" x14ac:dyDescent="0.25">
      <c r="A11" s="86">
        <f t="shared" si="1"/>
        <v>44294</v>
      </c>
      <c r="B11" s="87">
        <f t="shared" si="0"/>
        <v>44294</v>
      </c>
      <c r="C11" s="74"/>
      <c r="D11" s="74"/>
      <c r="E11" s="74" t="s">
        <v>139</v>
      </c>
      <c r="F11" s="74"/>
      <c r="G11" s="74"/>
      <c r="H11" s="74" t="s">
        <v>139</v>
      </c>
      <c r="I11" s="74" t="s">
        <v>219</v>
      </c>
      <c r="J11" s="74" t="s">
        <v>106</v>
      </c>
      <c r="K11" s="74"/>
      <c r="L11" s="74" t="s">
        <v>139</v>
      </c>
      <c r="M11" s="74" t="s">
        <v>139</v>
      </c>
      <c r="N11" s="74"/>
      <c r="O11" s="74"/>
      <c r="P11" s="74"/>
      <c r="Q11" s="91" t="s">
        <v>148</v>
      </c>
      <c r="R11" s="121"/>
      <c r="S11" s="74"/>
      <c r="T11" s="74"/>
      <c r="U11" s="74" t="s">
        <v>139</v>
      </c>
      <c r="V11" s="74"/>
      <c r="W11" s="91" t="s">
        <v>105</v>
      </c>
      <c r="X11" s="88"/>
      <c r="Y11" s="88"/>
      <c r="Z11" s="88"/>
      <c r="AA11" s="89"/>
    </row>
    <row r="12" spans="1:27" ht="16.5" customHeight="1" x14ac:dyDescent="0.25">
      <c r="A12" s="86">
        <f t="shared" si="1"/>
        <v>44295</v>
      </c>
      <c r="B12" s="87">
        <f t="shared" si="0"/>
        <v>44295</v>
      </c>
      <c r="C12" s="74"/>
      <c r="D12" s="74" t="s">
        <v>145</v>
      </c>
      <c r="E12" s="74"/>
      <c r="F12" s="74"/>
      <c r="G12" s="74"/>
      <c r="H12" s="74"/>
      <c r="I12" s="74"/>
      <c r="J12" s="74" t="s">
        <v>99</v>
      </c>
      <c r="K12" s="74"/>
      <c r="L12" s="74"/>
      <c r="M12" s="74" t="s">
        <v>139</v>
      </c>
      <c r="N12" s="74"/>
      <c r="O12" s="74"/>
      <c r="P12" s="74"/>
      <c r="Q12" s="192" t="s">
        <v>140</v>
      </c>
      <c r="R12" s="265" t="s">
        <v>220</v>
      </c>
      <c r="S12" s="193" t="s">
        <v>139</v>
      </c>
      <c r="T12" s="74"/>
      <c r="U12" s="90" t="s">
        <v>91</v>
      </c>
      <c r="V12" s="74" t="s">
        <v>139</v>
      </c>
      <c r="W12" s="91" t="s">
        <v>141</v>
      </c>
      <c r="X12" s="88"/>
      <c r="Y12" s="88"/>
      <c r="Z12" s="88"/>
      <c r="AA12" s="89"/>
    </row>
    <row r="13" spans="1:27" ht="16.5" customHeight="1" x14ac:dyDescent="0.25">
      <c r="A13" s="79">
        <f t="shared" si="1"/>
        <v>44296</v>
      </c>
      <c r="B13" s="80">
        <f t="shared" si="0"/>
        <v>44296</v>
      </c>
      <c r="C13" s="81" t="s">
        <v>139</v>
      </c>
      <c r="D13" s="81" t="s">
        <v>139</v>
      </c>
      <c r="E13" s="81"/>
      <c r="F13" s="81" t="s">
        <v>139</v>
      </c>
      <c r="G13" s="81"/>
      <c r="H13" s="83" t="s">
        <v>91</v>
      </c>
      <c r="I13" s="81" t="s">
        <v>139</v>
      </c>
      <c r="J13" s="81" t="s">
        <v>107</v>
      </c>
      <c r="K13" s="81"/>
      <c r="L13" s="81"/>
      <c r="M13" s="81" t="s">
        <v>139</v>
      </c>
      <c r="N13" s="125" t="s">
        <v>143</v>
      </c>
      <c r="O13" s="81" t="s">
        <v>143</v>
      </c>
      <c r="P13" s="81" t="s">
        <v>144</v>
      </c>
      <c r="Q13" s="194" t="s">
        <v>140</v>
      </c>
      <c r="R13" s="265"/>
      <c r="S13" s="195" t="s">
        <v>139</v>
      </c>
      <c r="T13" s="81"/>
      <c r="U13" s="83" t="s">
        <v>91</v>
      </c>
      <c r="V13" s="81" t="s">
        <v>139</v>
      </c>
      <c r="W13" s="81"/>
      <c r="X13" s="84"/>
      <c r="Y13" s="84"/>
      <c r="Z13" s="84"/>
      <c r="AA13" s="133"/>
    </row>
    <row r="14" spans="1:27" ht="16.5" customHeight="1" x14ac:dyDescent="0.25">
      <c r="A14" s="79">
        <f t="shared" si="1"/>
        <v>44297</v>
      </c>
      <c r="B14" s="80">
        <f t="shared" si="0"/>
        <v>44297</v>
      </c>
      <c r="C14" s="81" t="s">
        <v>139</v>
      </c>
      <c r="D14" s="81"/>
      <c r="E14" s="81"/>
      <c r="F14" s="81"/>
      <c r="G14" s="81" t="s">
        <v>139</v>
      </c>
      <c r="H14" s="81"/>
      <c r="I14" s="81" t="s">
        <v>139</v>
      </c>
      <c r="J14" s="81" t="s">
        <v>112</v>
      </c>
      <c r="K14" s="81" t="s">
        <v>139</v>
      </c>
      <c r="L14" s="81"/>
      <c r="M14" s="81"/>
      <c r="N14" s="122" t="s">
        <v>147</v>
      </c>
      <c r="O14" s="122" t="s">
        <v>147</v>
      </c>
      <c r="P14" s="81" t="s">
        <v>148</v>
      </c>
      <c r="Q14" s="194" t="s">
        <v>148</v>
      </c>
      <c r="R14" s="265"/>
      <c r="S14" s="125"/>
      <c r="T14" s="81"/>
      <c r="U14" s="81" t="s">
        <v>139</v>
      </c>
      <c r="V14" s="81"/>
      <c r="W14" s="81"/>
      <c r="X14" s="84"/>
      <c r="Y14" s="84" t="s">
        <v>146</v>
      </c>
      <c r="Z14" s="84"/>
      <c r="AA14" s="133"/>
    </row>
    <row r="15" spans="1:27" ht="16.5" customHeight="1" x14ac:dyDescent="0.25">
      <c r="A15" s="86">
        <f t="shared" si="1"/>
        <v>44298</v>
      </c>
      <c r="B15" s="87">
        <f t="shared" si="0"/>
        <v>44298</v>
      </c>
      <c r="C15" s="74"/>
      <c r="D15" s="74"/>
      <c r="E15" s="74"/>
      <c r="F15" s="74"/>
      <c r="G15" s="74" t="s">
        <v>139</v>
      </c>
      <c r="H15" s="74"/>
      <c r="I15" s="74" t="s">
        <v>139</v>
      </c>
      <c r="J15" s="74" t="s">
        <v>106</v>
      </c>
      <c r="K15" s="74"/>
      <c r="L15" s="74" t="s">
        <v>139</v>
      </c>
      <c r="M15" s="74"/>
      <c r="N15" s="74"/>
      <c r="O15" s="74"/>
      <c r="P15" s="74"/>
      <c r="Q15" s="192" t="s">
        <v>140</v>
      </c>
      <c r="R15" s="265"/>
      <c r="S15" s="122"/>
      <c r="T15" s="74"/>
      <c r="U15" s="74" t="s">
        <v>139</v>
      </c>
      <c r="V15" s="74"/>
      <c r="W15" s="91" t="s">
        <v>105</v>
      </c>
      <c r="X15" s="88" t="s">
        <v>149</v>
      </c>
      <c r="Y15" s="88"/>
      <c r="Z15" s="88"/>
      <c r="AA15" s="89"/>
    </row>
    <row r="16" spans="1:27" ht="16.5" customHeight="1" x14ac:dyDescent="0.25">
      <c r="A16" s="86">
        <f t="shared" si="1"/>
        <v>44299</v>
      </c>
      <c r="B16" s="87">
        <f t="shared" si="0"/>
        <v>44299</v>
      </c>
      <c r="C16" s="74"/>
      <c r="D16" s="74"/>
      <c r="E16" s="74"/>
      <c r="F16" s="170" t="s">
        <v>199</v>
      </c>
      <c r="G16" s="74" t="s">
        <v>139</v>
      </c>
      <c r="H16" s="74" t="s">
        <v>139</v>
      </c>
      <c r="I16" s="74"/>
      <c r="J16" s="74" t="s">
        <v>112</v>
      </c>
      <c r="K16" s="74"/>
      <c r="L16" s="90" t="s">
        <v>215</v>
      </c>
      <c r="M16" s="74"/>
      <c r="N16" s="74"/>
      <c r="O16" s="74"/>
      <c r="P16" s="74"/>
      <c r="Q16" s="192" t="s">
        <v>148</v>
      </c>
      <c r="R16" s="265"/>
      <c r="S16" s="122"/>
      <c r="T16" s="74" t="s">
        <v>139</v>
      </c>
      <c r="U16" s="74"/>
      <c r="V16" s="74"/>
      <c r="W16" s="91" t="s">
        <v>141</v>
      </c>
      <c r="X16" s="88"/>
      <c r="Y16" s="88"/>
      <c r="Z16" s="88"/>
      <c r="AA16" s="89"/>
    </row>
    <row r="17" spans="1:27" ht="16.5" customHeight="1" x14ac:dyDescent="0.25">
      <c r="A17" s="86">
        <f t="shared" si="1"/>
        <v>44300</v>
      </c>
      <c r="B17" s="87">
        <f t="shared" si="0"/>
        <v>44300</v>
      </c>
      <c r="C17" s="90" t="s">
        <v>151</v>
      </c>
      <c r="D17" s="74" t="s">
        <v>139</v>
      </c>
      <c r="E17" s="74"/>
      <c r="F17" s="74" t="s">
        <v>139</v>
      </c>
      <c r="G17" s="74"/>
      <c r="H17" s="74" t="s">
        <v>139</v>
      </c>
      <c r="I17" s="74"/>
      <c r="J17" s="74" t="s">
        <v>107</v>
      </c>
      <c r="K17" s="74"/>
      <c r="L17" s="90"/>
      <c r="M17" s="74"/>
      <c r="N17" s="74"/>
      <c r="O17" s="74"/>
      <c r="P17" s="74"/>
      <c r="Q17" s="192" t="s">
        <v>140</v>
      </c>
      <c r="R17" s="265"/>
      <c r="S17" s="196" t="s">
        <v>91</v>
      </c>
      <c r="T17" s="74" t="s">
        <v>139</v>
      </c>
      <c r="U17" s="74"/>
      <c r="V17" s="74" t="s">
        <v>139</v>
      </c>
      <c r="W17" s="91"/>
      <c r="X17" s="88"/>
      <c r="Y17" s="88"/>
      <c r="Z17" s="88"/>
      <c r="AA17" s="89"/>
    </row>
    <row r="18" spans="1:27" ht="16.5" customHeight="1" x14ac:dyDescent="0.25">
      <c r="A18" s="86">
        <f t="shared" si="1"/>
        <v>44301</v>
      </c>
      <c r="B18" s="87">
        <f t="shared" si="0"/>
        <v>44301</v>
      </c>
      <c r="C18" s="74"/>
      <c r="D18" s="74"/>
      <c r="E18" s="74" t="s">
        <v>139</v>
      </c>
      <c r="F18" s="74"/>
      <c r="G18" s="74"/>
      <c r="H18" s="74"/>
      <c r="I18" s="74"/>
      <c r="J18" s="74" t="s">
        <v>106</v>
      </c>
      <c r="K18" s="74" t="s">
        <v>139</v>
      </c>
      <c r="L18" s="74" t="s">
        <v>151</v>
      </c>
      <c r="M18" s="74"/>
      <c r="N18" s="74"/>
      <c r="O18" s="74"/>
      <c r="P18" s="74"/>
      <c r="Q18" s="192" t="s">
        <v>148</v>
      </c>
      <c r="R18" s="265"/>
      <c r="S18" s="122"/>
      <c r="T18" s="90" t="s">
        <v>221</v>
      </c>
      <c r="U18" s="74"/>
      <c r="V18" s="74"/>
      <c r="W18" s="91" t="s">
        <v>105</v>
      </c>
      <c r="X18" s="88"/>
      <c r="Y18" s="88"/>
      <c r="Z18" s="88"/>
      <c r="AA18" s="89"/>
    </row>
    <row r="19" spans="1:27" ht="16.5" customHeight="1" x14ac:dyDescent="0.25">
      <c r="A19" s="86">
        <f t="shared" si="1"/>
        <v>44302</v>
      </c>
      <c r="B19" s="87">
        <f t="shared" si="0"/>
        <v>44302</v>
      </c>
      <c r="C19" s="74"/>
      <c r="D19" s="74"/>
      <c r="E19" s="74"/>
      <c r="F19" s="74" t="s">
        <v>139</v>
      </c>
      <c r="G19" s="74"/>
      <c r="H19" s="74"/>
      <c r="I19" s="74" t="s">
        <v>139</v>
      </c>
      <c r="J19" s="74" t="s">
        <v>99</v>
      </c>
      <c r="K19" s="74"/>
      <c r="L19" s="74" t="s">
        <v>151</v>
      </c>
      <c r="M19" s="74" t="s">
        <v>139</v>
      </c>
      <c r="N19" s="74"/>
      <c r="O19" s="74"/>
      <c r="P19" s="74"/>
      <c r="Q19" s="192" t="s">
        <v>140</v>
      </c>
      <c r="R19" s="265"/>
      <c r="S19" s="193"/>
      <c r="T19" s="74"/>
      <c r="U19" s="74" t="s">
        <v>139</v>
      </c>
      <c r="V19" s="74"/>
      <c r="W19" s="91" t="s">
        <v>141</v>
      </c>
      <c r="X19" s="88" t="s">
        <v>149</v>
      </c>
      <c r="Y19" s="88"/>
      <c r="Z19" s="88"/>
      <c r="AA19" s="89"/>
    </row>
    <row r="20" spans="1:27" ht="16.5" customHeight="1" x14ac:dyDescent="0.25">
      <c r="A20" s="79">
        <f t="shared" si="1"/>
        <v>44303</v>
      </c>
      <c r="B20" s="80">
        <f t="shared" si="0"/>
        <v>44303</v>
      </c>
      <c r="C20" s="81" t="s">
        <v>139</v>
      </c>
      <c r="D20" s="81" t="s">
        <v>139</v>
      </c>
      <c r="E20" s="81"/>
      <c r="F20" s="81"/>
      <c r="G20" s="81" t="s">
        <v>139</v>
      </c>
      <c r="H20" s="81" t="s">
        <v>139</v>
      </c>
      <c r="I20" s="81"/>
      <c r="J20" s="81" t="s">
        <v>112</v>
      </c>
      <c r="K20" s="81"/>
      <c r="L20" s="81"/>
      <c r="M20" s="81" t="s">
        <v>139</v>
      </c>
      <c r="N20" s="125" t="s">
        <v>143</v>
      </c>
      <c r="O20" s="81" t="s">
        <v>143</v>
      </c>
      <c r="P20" s="81" t="s">
        <v>144</v>
      </c>
      <c r="Q20" s="194" t="s">
        <v>144</v>
      </c>
      <c r="R20" s="265"/>
      <c r="S20" s="195" t="s">
        <v>139</v>
      </c>
      <c r="T20" s="83" t="s">
        <v>154</v>
      </c>
      <c r="U20" s="83"/>
      <c r="V20" s="81"/>
      <c r="W20" s="81"/>
      <c r="X20" s="84" t="s">
        <v>152</v>
      </c>
      <c r="Y20" s="84"/>
      <c r="Z20" s="84"/>
      <c r="AA20" s="133"/>
    </row>
    <row r="21" spans="1:27" ht="16.5" customHeight="1" x14ac:dyDescent="0.25">
      <c r="A21" s="79">
        <f t="shared" si="1"/>
        <v>44304</v>
      </c>
      <c r="B21" s="80">
        <f t="shared" si="0"/>
        <v>44304</v>
      </c>
      <c r="C21" s="81" t="s">
        <v>139</v>
      </c>
      <c r="D21" s="81"/>
      <c r="E21" s="81" t="s">
        <v>139</v>
      </c>
      <c r="F21" s="81"/>
      <c r="G21" s="81" t="s">
        <v>139</v>
      </c>
      <c r="H21" s="81" t="s">
        <v>139</v>
      </c>
      <c r="I21" s="81"/>
      <c r="J21" s="81" t="s">
        <v>106</v>
      </c>
      <c r="K21" s="81" t="s">
        <v>139</v>
      </c>
      <c r="L21" s="81"/>
      <c r="M21" s="81"/>
      <c r="N21" s="122" t="s">
        <v>147</v>
      </c>
      <c r="O21" s="122" t="s">
        <v>147</v>
      </c>
      <c r="P21" s="81" t="s">
        <v>140</v>
      </c>
      <c r="Q21" s="194" t="s">
        <v>144</v>
      </c>
      <c r="R21" s="265"/>
      <c r="S21" s="197" t="s">
        <v>91</v>
      </c>
      <c r="T21" s="198" t="s">
        <v>139</v>
      </c>
      <c r="U21" s="81"/>
      <c r="V21" s="81" t="s">
        <v>139</v>
      </c>
      <c r="W21" s="81"/>
      <c r="X21" s="84"/>
      <c r="Y21" s="84" t="s">
        <v>146</v>
      </c>
      <c r="Z21" s="84"/>
      <c r="AA21" s="133"/>
    </row>
    <row r="22" spans="1:27" ht="16.5" customHeight="1" x14ac:dyDescent="0.25">
      <c r="A22" s="86">
        <f t="shared" si="1"/>
        <v>44305</v>
      </c>
      <c r="B22" s="87">
        <f t="shared" si="0"/>
        <v>44305</v>
      </c>
      <c r="C22" s="74"/>
      <c r="D22" s="74"/>
      <c r="E22" s="74"/>
      <c r="F22" s="74"/>
      <c r="G22" s="74" t="s">
        <v>139</v>
      </c>
      <c r="H22" s="74"/>
      <c r="I22" s="74" t="s">
        <v>139</v>
      </c>
      <c r="J22" s="74" t="s">
        <v>99</v>
      </c>
      <c r="K22" s="74"/>
      <c r="L22" s="74" t="s">
        <v>139</v>
      </c>
      <c r="M22" s="74"/>
      <c r="N22" s="74"/>
      <c r="O22" s="74"/>
      <c r="P22" s="74"/>
      <c r="Q22" s="192" t="s">
        <v>140</v>
      </c>
      <c r="R22" s="265"/>
      <c r="S22" s="122"/>
      <c r="T22" s="74" t="s">
        <v>139</v>
      </c>
      <c r="U22" s="74"/>
      <c r="V22" s="74"/>
      <c r="W22" s="91" t="s">
        <v>105</v>
      </c>
      <c r="X22" s="88"/>
      <c r="Y22" s="88" t="s">
        <v>107</v>
      </c>
      <c r="Z22" s="88"/>
      <c r="AA22" s="89"/>
    </row>
    <row r="23" spans="1:27" ht="16.5" customHeight="1" x14ac:dyDescent="0.25">
      <c r="A23" s="86">
        <f t="shared" si="1"/>
        <v>44306</v>
      </c>
      <c r="B23" s="87">
        <f t="shared" si="0"/>
        <v>44306</v>
      </c>
      <c r="C23" s="74"/>
      <c r="D23" s="74"/>
      <c r="E23" s="74"/>
      <c r="F23" s="74"/>
      <c r="G23" s="74"/>
      <c r="H23" s="74" t="s">
        <v>151</v>
      </c>
      <c r="I23" s="74"/>
      <c r="J23" s="74" t="s">
        <v>106</v>
      </c>
      <c r="K23" s="74"/>
      <c r="L23" s="74"/>
      <c r="M23" s="74"/>
      <c r="N23" s="74"/>
      <c r="O23" s="74"/>
      <c r="P23" s="74"/>
      <c r="Q23" s="192" t="s">
        <v>148</v>
      </c>
      <c r="R23" s="265"/>
      <c r="S23" s="122" t="s">
        <v>139</v>
      </c>
      <c r="T23" s="74"/>
      <c r="U23" s="74"/>
      <c r="V23" s="74"/>
      <c r="W23" s="91" t="s">
        <v>141</v>
      </c>
      <c r="X23" s="88"/>
      <c r="Y23" s="88"/>
      <c r="Z23" s="88"/>
      <c r="AA23" s="89"/>
    </row>
    <row r="24" spans="1:27" ht="16.5" customHeight="1" x14ac:dyDescent="0.25">
      <c r="A24" s="86">
        <f t="shared" si="1"/>
        <v>44307</v>
      </c>
      <c r="B24" s="87">
        <f t="shared" si="0"/>
        <v>44307</v>
      </c>
      <c r="C24" s="90" t="s">
        <v>215</v>
      </c>
      <c r="D24" s="74" t="s">
        <v>139</v>
      </c>
      <c r="E24" s="74"/>
      <c r="F24" s="74" t="s">
        <v>139</v>
      </c>
      <c r="G24" s="74"/>
      <c r="H24" s="74" t="s">
        <v>139</v>
      </c>
      <c r="I24" s="74"/>
      <c r="J24" s="74" t="s">
        <v>107</v>
      </c>
      <c r="K24" s="74"/>
      <c r="L24" s="74" t="s">
        <v>139</v>
      </c>
      <c r="M24" s="74"/>
      <c r="N24" s="74"/>
      <c r="O24" s="74"/>
      <c r="P24" s="74"/>
      <c r="Q24" s="192" t="s">
        <v>140</v>
      </c>
      <c r="R24" s="265"/>
      <c r="S24" s="122" t="s">
        <v>139</v>
      </c>
      <c r="T24" s="90" t="s">
        <v>91</v>
      </c>
      <c r="U24" s="74" t="s">
        <v>139</v>
      </c>
      <c r="V24" s="74" t="s">
        <v>139</v>
      </c>
      <c r="W24" s="91"/>
      <c r="X24" s="88"/>
      <c r="Y24" s="88"/>
      <c r="Z24" s="88"/>
      <c r="AA24" s="89"/>
    </row>
    <row r="25" spans="1:27" ht="16.5" customHeight="1" x14ac:dyDescent="0.25">
      <c r="A25" s="86">
        <f t="shared" si="1"/>
        <v>44308</v>
      </c>
      <c r="B25" s="87">
        <f t="shared" si="0"/>
        <v>44308</v>
      </c>
      <c r="C25" s="74"/>
      <c r="D25" s="74"/>
      <c r="E25" s="74" t="s">
        <v>145</v>
      </c>
      <c r="F25" s="74"/>
      <c r="G25" s="74"/>
      <c r="H25" s="74"/>
      <c r="I25" s="74"/>
      <c r="J25" s="74" t="s">
        <v>99</v>
      </c>
      <c r="K25" s="74" t="s">
        <v>139</v>
      </c>
      <c r="L25" s="74"/>
      <c r="M25" s="74"/>
      <c r="N25" s="74"/>
      <c r="O25" s="74"/>
      <c r="P25" s="74"/>
      <c r="Q25" s="192" t="s">
        <v>148</v>
      </c>
      <c r="R25" s="265"/>
      <c r="S25" s="122"/>
      <c r="T25" s="74"/>
      <c r="U25" s="74" t="s">
        <v>139</v>
      </c>
      <c r="V25" s="74"/>
      <c r="W25" s="91" t="s">
        <v>105</v>
      </c>
      <c r="X25" s="88"/>
      <c r="Y25" s="88"/>
      <c r="Z25" s="88"/>
      <c r="AA25" s="89"/>
    </row>
    <row r="26" spans="1:27" ht="16.5" customHeight="1" x14ac:dyDescent="0.25">
      <c r="A26" s="86">
        <f t="shared" si="1"/>
        <v>44309</v>
      </c>
      <c r="B26" s="87">
        <f t="shared" si="0"/>
        <v>44309</v>
      </c>
      <c r="C26" s="74"/>
      <c r="D26" s="74" t="s">
        <v>145</v>
      </c>
      <c r="E26" s="74" t="s">
        <v>139</v>
      </c>
      <c r="F26" s="74"/>
      <c r="G26" s="74"/>
      <c r="H26" s="74"/>
      <c r="I26" s="74"/>
      <c r="J26" s="74" t="s">
        <v>112</v>
      </c>
      <c r="K26" s="74"/>
      <c r="L26" s="74"/>
      <c r="M26" s="74" t="s">
        <v>139</v>
      </c>
      <c r="N26" s="74"/>
      <c r="O26" s="74"/>
      <c r="P26" s="74"/>
      <c r="Q26" s="192" t="s">
        <v>140</v>
      </c>
      <c r="R26" s="265"/>
      <c r="S26" s="193" t="s">
        <v>139</v>
      </c>
      <c r="T26" s="74" t="s">
        <v>139</v>
      </c>
      <c r="U26" s="199"/>
      <c r="V26" s="74"/>
      <c r="W26" s="91" t="s">
        <v>141</v>
      </c>
      <c r="X26" s="88" t="s">
        <v>149</v>
      </c>
      <c r="Y26" s="88"/>
      <c r="Z26" s="88" t="s">
        <v>142</v>
      </c>
      <c r="AA26" s="89"/>
    </row>
    <row r="27" spans="1:27" ht="16.5" customHeight="1" x14ac:dyDescent="0.25">
      <c r="A27" s="79">
        <f t="shared" si="1"/>
        <v>44310</v>
      </c>
      <c r="B27" s="80">
        <f t="shared" si="0"/>
        <v>44310</v>
      </c>
      <c r="C27" s="81" t="s">
        <v>145</v>
      </c>
      <c r="D27" s="81" t="s">
        <v>139</v>
      </c>
      <c r="E27" s="81"/>
      <c r="F27" s="81"/>
      <c r="G27" s="81" t="s">
        <v>139</v>
      </c>
      <c r="H27" s="83"/>
      <c r="I27" s="81"/>
      <c r="J27" s="81" t="s">
        <v>112</v>
      </c>
      <c r="K27" s="81"/>
      <c r="L27" s="81"/>
      <c r="M27" s="81" t="s">
        <v>139</v>
      </c>
      <c r="N27" s="125" t="s">
        <v>143</v>
      </c>
      <c r="O27" s="81" t="s">
        <v>143</v>
      </c>
      <c r="P27" s="81" t="s">
        <v>148</v>
      </c>
      <c r="Q27" s="194" t="s">
        <v>140</v>
      </c>
      <c r="R27" s="265"/>
      <c r="S27" s="195" t="s">
        <v>139</v>
      </c>
      <c r="T27" s="83" t="s">
        <v>91</v>
      </c>
      <c r="U27" s="81"/>
      <c r="V27" s="81" t="s">
        <v>139</v>
      </c>
      <c r="W27" s="81"/>
      <c r="X27" s="84" t="s">
        <v>149</v>
      </c>
      <c r="Y27" s="84"/>
      <c r="Z27" s="84"/>
      <c r="AA27" s="133"/>
    </row>
    <row r="28" spans="1:27" ht="16.5" customHeight="1" x14ac:dyDescent="0.25">
      <c r="A28" s="79">
        <f t="shared" si="1"/>
        <v>44311</v>
      </c>
      <c r="B28" s="80">
        <f t="shared" si="0"/>
        <v>44311</v>
      </c>
      <c r="C28" s="81" t="s">
        <v>139</v>
      </c>
      <c r="D28" s="81"/>
      <c r="E28" s="81" t="s">
        <v>139</v>
      </c>
      <c r="F28" s="81" t="s">
        <v>139</v>
      </c>
      <c r="G28" s="81"/>
      <c r="H28" s="81" t="s">
        <v>145</v>
      </c>
      <c r="I28" s="81" t="s">
        <v>139</v>
      </c>
      <c r="J28" s="81" t="s">
        <v>107</v>
      </c>
      <c r="K28" s="81" t="s">
        <v>139</v>
      </c>
      <c r="L28" s="81"/>
      <c r="M28" s="81"/>
      <c r="N28" s="125" t="s">
        <v>143</v>
      </c>
      <c r="O28" s="81" t="s">
        <v>143</v>
      </c>
      <c r="P28" s="81" t="s">
        <v>148</v>
      </c>
      <c r="Q28" s="194" t="s">
        <v>148</v>
      </c>
      <c r="R28" s="265"/>
      <c r="S28" s="197" t="s">
        <v>91</v>
      </c>
      <c r="T28" s="81"/>
      <c r="U28" s="81" t="s">
        <v>139</v>
      </c>
      <c r="V28" s="81" t="s">
        <v>139</v>
      </c>
      <c r="W28" s="81"/>
      <c r="X28" s="84"/>
      <c r="Y28" s="84" t="s">
        <v>146</v>
      </c>
      <c r="Z28" s="84"/>
      <c r="AA28" s="133"/>
    </row>
    <row r="29" spans="1:27" ht="16.5" customHeight="1" x14ac:dyDescent="0.25">
      <c r="A29" s="86">
        <f t="shared" si="1"/>
        <v>44312</v>
      </c>
      <c r="B29" s="87">
        <f t="shared" si="0"/>
        <v>44312</v>
      </c>
      <c r="C29" s="74"/>
      <c r="D29" s="74"/>
      <c r="E29" s="74"/>
      <c r="F29" s="74"/>
      <c r="G29" s="74" t="s">
        <v>139</v>
      </c>
      <c r="H29" s="74"/>
      <c r="I29" s="74" t="s">
        <v>139</v>
      </c>
      <c r="J29" s="74" t="s">
        <v>106</v>
      </c>
      <c r="K29" s="74"/>
      <c r="L29" s="74" t="s">
        <v>139</v>
      </c>
      <c r="M29" s="74"/>
      <c r="N29" s="74"/>
      <c r="O29" s="74"/>
      <c r="P29" s="74"/>
      <c r="Q29" s="192" t="s">
        <v>140</v>
      </c>
      <c r="R29" s="265"/>
      <c r="S29" s="122"/>
      <c r="T29" s="74"/>
      <c r="U29" s="74" t="s">
        <v>139</v>
      </c>
      <c r="V29" s="74"/>
      <c r="W29" s="91" t="s">
        <v>105</v>
      </c>
      <c r="X29" s="88"/>
      <c r="Y29" s="88" t="s">
        <v>107</v>
      </c>
      <c r="Z29" s="88"/>
      <c r="AA29" s="89"/>
    </row>
    <row r="30" spans="1:27" ht="16.5" customHeight="1" x14ac:dyDescent="0.25">
      <c r="A30" s="86">
        <f t="shared" si="1"/>
        <v>44313</v>
      </c>
      <c r="B30" s="87">
        <f t="shared" si="0"/>
        <v>44313</v>
      </c>
      <c r="C30" s="74"/>
      <c r="D30" s="74"/>
      <c r="E30" s="74"/>
      <c r="F30" s="74"/>
      <c r="G30" s="74"/>
      <c r="H30" s="74"/>
      <c r="I30" s="74"/>
      <c r="J30" s="74" t="s">
        <v>107</v>
      </c>
      <c r="K30" s="74"/>
      <c r="L30" s="74"/>
      <c r="M30" s="74"/>
      <c r="N30" s="74"/>
      <c r="O30" s="74"/>
      <c r="P30" s="74"/>
      <c r="Q30" s="192" t="s">
        <v>148</v>
      </c>
      <c r="R30" s="265"/>
      <c r="S30" s="122"/>
      <c r="T30" s="74" t="s">
        <v>139</v>
      </c>
      <c r="U30" s="74"/>
      <c r="V30" s="74"/>
      <c r="W30" s="91" t="s">
        <v>141</v>
      </c>
      <c r="X30" s="88" t="s">
        <v>152</v>
      </c>
      <c r="Y30" s="88"/>
      <c r="Z30" s="88"/>
      <c r="AA30" s="89"/>
    </row>
    <row r="31" spans="1:27" ht="16.5" customHeight="1" x14ac:dyDescent="0.25">
      <c r="A31" s="86">
        <f t="shared" si="1"/>
        <v>44314</v>
      </c>
      <c r="B31" s="87">
        <f t="shared" si="0"/>
        <v>44314</v>
      </c>
      <c r="C31" s="74"/>
      <c r="D31" s="74" t="s">
        <v>139</v>
      </c>
      <c r="E31" s="74"/>
      <c r="F31" s="74" t="s">
        <v>139</v>
      </c>
      <c r="G31" s="74"/>
      <c r="H31" s="74"/>
      <c r="I31" s="74"/>
      <c r="J31" s="74" t="s">
        <v>112</v>
      </c>
      <c r="K31" s="74" t="s">
        <v>139</v>
      </c>
      <c r="L31" s="74"/>
      <c r="M31" s="74"/>
      <c r="N31" s="74"/>
      <c r="O31" s="74"/>
      <c r="P31" s="74"/>
      <c r="Q31" s="192" t="s">
        <v>140</v>
      </c>
      <c r="R31" s="265"/>
      <c r="S31" s="196" t="s">
        <v>91</v>
      </c>
      <c r="T31" s="74" t="s">
        <v>139</v>
      </c>
      <c r="U31" s="74"/>
      <c r="V31" s="74" t="s">
        <v>139</v>
      </c>
      <c r="W31" s="91"/>
      <c r="X31" s="88"/>
      <c r="Y31" s="88"/>
      <c r="Z31" s="88"/>
      <c r="AA31" s="89"/>
    </row>
    <row r="32" spans="1:27" ht="16.5" customHeight="1" x14ac:dyDescent="0.25">
      <c r="A32" s="86">
        <f t="shared" si="1"/>
        <v>44315</v>
      </c>
      <c r="B32" s="87">
        <f t="shared" si="0"/>
        <v>44315</v>
      </c>
      <c r="C32" s="74"/>
      <c r="D32" s="74"/>
      <c r="E32" s="74" t="s">
        <v>139</v>
      </c>
      <c r="F32" s="74"/>
      <c r="G32" s="74"/>
      <c r="H32" s="74"/>
      <c r="I32" s="74"/>
      <c r="J32" s="74" t="s">
        <v>99</v>
      </c>
      <c r="K32" s="74" t="s">
        <v>139</v>
      </c>
      <c r="L32" s="74" t="s">
        <v>139</v>
      </c>
      <c r="M32" s="74"/>
      <c r="N32" s="74"/>
      <c r="O32" s="74"/>
      <c r="P32" s="74"/>
      <c r="Q32" s="192" t="s">
        <v>148</v>
      </c>
      <c r="R32" s="265"/>
      <c r="S32" s="122" t="s">
        <v>139</v>
      </c>
      <c r="T32" s="90"/>
      <c r="U32" s="90"/>
      <c r="V32" s="74"/>
      <c r="W32" s="91" t="s">
        <v>105</v>
      </c>
      <c r="X32" s="88"/>
      <c r="Y32" s="88"/>
      <c r="Z32" s="88"/>
      <c r="AA32" s="89"/>
    </row>
    <row r="33" spans="1:27" ht="16.5" customHeight="1" x14ac:dyDescent="0.25">
      <c r="A33" s="86">
        <f t="shared" si="1"/>
        <v>44316</v>
      </c>
      <c r="B33" s="87">
        <f t="shared" si="0"/>
        <v>44316</v>
      </c>
      <c r="C33" s="90" t="s">
        <v>222</v>
      </c>
      <c r="D33" s="74" t="s">
        <v>139</v>
      </c>
      <c r="E33" s="74"/>
      <c r="F33" s="74"/>
      <c r="G33" s="90" t="s">
        <v>201</v>
      </c>
      <c r="H33" s="74" t="s">
        <v>139</v>
      </c>
      <c r="I33" s="74"/>
      <c r="J33" s="74" t="s">
        <v>107</v>
      </c>
      <c r="K33" s="74"/>
      <c r="L33" s="74" t="s">
        <v>139</v>
      </c>
      <c r="M33" s="74" t="s">
        <v>139</v>
      </c>
      <c r="N33" s="74"/>
      <c r="O33" s="74"/>
      <c r="P33" s="74"/>
      <c r="Q33" s="192" t="s">
        <v>148</v>
      </c>
      <c r="R33" s="265"/>
      <c r="S33" s="122" t="s">
        <v>139</v>
      </c>
      <c r="T33" s="199"/>
      <c r="U33" s="74" t="s">
        <v>139</v>
      </c>
      <c r="V33" s="74"/>
      <c r="W33" s="91" t="s">
        <v>141</v>
      </c>
      <c r="X33" s="88"/>
      <c r="Y33" s="88"/>
      <c r="Z33" s="88"/>
      <c r="AA33" s="89"/>
    </row>
    <row r="34" spans="1:27" s="142" customFormat="1" ht="21.95" customHeight="1" x14ac:dyDescent="0.3">
      <c r="A34" s="138" t="s">
        <v>156</v>
      </c>
      <c r="B34" s="257" t="s">
        <v>157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139"/>
      <c r="P34" s="139"/>
      <c r="Q34" s="139"/>
      <c r="R34" s="139"/>
      <c r="S34" s="139"/>
      <c r="T34" s="140"/>
      <c r="U34" s="140"/>
      <c r="V34" s="140"/>
      <c r="W34" s="140"/>
      <c r="X34" s="141"/>
      <c r="Y34" s="141"/>
      <c r="Z34" s="141"/>
      <c r="AA34" s="141"/>
    </row>
    <row r="35" spans="1:27" s="142" customFormat="1" ht="21.95" customHeight="1" x14ac:dyDescent="0.3">
      <c r="A35" s="143"/>
      <c r="B35" s="257" t="s">
        <v>158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45"/>
      <c r="R35" s="139"/>
      <c r="S35" s="139"/>
      <c r="T35" s="140"/>
      <c r="U35" s="140"/>
      <c r="V35" s="140"/>
      <c r="W35" s="140"/>
      <c r="X35" s="139"/>
      <c r="Y35" s="140"/>
      <c r="Z35" s="141"/>
      <c r="AA35" s="141"/>
    </row>
    <row r="36" spans="1:27" s="142" customFormat="1" ht="21.95" customHeight="1" x14ac:dyDescent="0.3">
      <c r="A36" s="143"/>
      <c r="B36" s="257" t="s">
        <v>223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0"/>
      <c r="X36" s="139"/>
      <c r="Y36" s="140"/>
      <c r="Z36" s="141"/>
      <c r="AA36" s="141"/>
    </row>
    <row r="37" spans="1:27" s="142" customFormat="1" ht="21.95" customHeight="1" x14ac:dyDescent="0.3">
      <c r="A37" s="146"/>
      <c r="B37" s="257" t="s">
        <v>160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39"/>
      <c r="R37" s="139"/>
      <c r="S37" s="139"/>
      <c r="T37" s="138"/>
      <c r="U37" s="138"/>
      <c r="V37" s="138"/>
      <c r="W37" s="138"/>
      <c r="X37" s="141"/>
      <c r="Y37" s="141"/>
      <c r="Z37" s="141"/>
      <c r="AA37" s="141"/>
    </row>
    <row r="38" spans="1:27" s="182" customFormat="1" ht="21.95" customHeight="1" x14ac:dyDescent="0.3">
      <c r="A38" s="175"/>
      <c r="B38" s="139" t="s">
        <v>224</v>
      </c>
      <c r="C38" s="177">
        <f>+A4</f>
        <v>44287</v>
      </c>
      <c r="D38" s="200">
        <v>10</v>
      </c>
      <c r="E38" s="179" t="s">
        <v>214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40"/>
      <c r="P38" s="180"/>
      <c r="Q38" s="141"/>
      <c r="R38" s="140"/>
      <c r="S38" s="140"/>
      <c r="T38" s="140"/>
      <c r="U38" s="140"/>
      <c r="V38" s="140"/>
      <c r="W38" s="140"/>
      <c r="X38" s="140"/>
      <c r="Y38" s="140"/>
      <c r="Z38" s="140"/>
      <c r="AA38" s="140"/>
    </row>
    <row r="39" spans="1:27" ht="16.5" customHeight="1" x14ac:dyDescent="0.25">
      <c r="P39" s="201"/>
    </row>
    <row r="40" spans="1:27" ht="16.5" customHeight="1" x14ac:dyDescent="0.25">
      <c r="N40" s="107" t="s">
        <v>168</v>
      </c>
      <c r="O40" s="107" t="s">
        <v>168</v>
      </c>
      <c r="P40" s="107" t="s">
        <v>148</v>
      </c>
      <c r="Q40" s="107" t="s">
        <v>148</v>
      </c>
      <c r="R40" s="71" t="s">
        <v>225</v>
      </c>
      <c r="S40" s="71"/>
      <c r="T40" s="71"/>
      <c r="U40" s="71"/>
      <c r="V40" s="71"/>
      <c r="W40" s="108" t="s">
        <v>141</v>
      </c>
      <c r="X40" s="107" t="s">
        <v>149</v>
      </c>
      <c r="Y40" s="107" t="s">
        <v>109</v>
      </c>
      <c r="Z40" s="109" t="s">
        <v>142</v>
      </c>
    </row>
    <row r="41" spans="1:27" ht="16.5" customHeight="1" x14ac:dyDescent="0.25">
      <c r="N41" s="107">
        <f>COUNTIF(N$4:N$33,"陳惠婷+")</f>
        <v>0</v>
      </c>
      <c r="O41" s="107">
        <f>COUNTIF(O$4:O$33,"陳惠婷+")</f>
        <v>0</v>
      </c>
      <c r="P41" s="107">
        <f>COUNTIF(P$4:P$33,"張睿君")</f>
        <v>4</v>
      </c>
      <c r="Q41" s="107">
        <f>COUNTIF(Q$4:Q$33,"張睿君")</f>
        <v>12</v>
      </c>
      <c r="R41" s="71" t="s">
        <v>226</v>
      </c>
      <c r="S41" s="71"/>
      <c r="T41" s="71"/>
      <c r="U41" s="71"/>
      <c r="V41" s="71"/>
      <c r="W41" s="107">
        <f>COUNTIF(W$4:W$33,"植森")</f>
        <v>9</v>
      </c>
      <c r="X41" s="107">
        <f>COUNTIF(X$4:X$33,"蔡焜煌")</f>
        <v>5</v>
      </c>
      <c r="Y41" s="107">
        <f>COUNTIF(Y$4:Y$33,"張可欣")</f>
        <v>0</v>
      </c>
      <c r="Z41" s="107">
        <f>COUNTIF(Z$4:Z$33,"張宏賓")</f>
        <v>4</v>
      </c>
    </row>
    <row r="42" spans="1:27" ht="16.5" customHeight="1" x14ac:dyDescent="0.25">
      <c r="N42" s="107" t="s">
        <v>147</v>
      </c>
      <c r="O42" s="107" t="s">
        <v>147</v>
      </c>
      <c r="P42" s="107" t="s">
        <v>140</v>
      </c>
      <c r="Q42" s="107" t="s">
        <v>140</v>
      </c>
      <c r="R42" s="71" t="s">
        <v>227</v>
      </c>
      <c r="S42" s="71"/>
      <c r="T42" s="71"/>
      <c r="U42" s="71"/>
      <c r="V42" s="71"/>
      <c r="W42" s="107" t="s">
        <v>105</v>
      </c>
      <c r="X42" s="107" t="s">
        <v>152</v>
      </c>
      <c r="Y42" s="107" t="s">
        <v>146</v>
      </c>
    </row>
    <row r="43" spans="1:27" ht="16.5" customHeight="1" x14ac:dyDescent="0.25">
      <c r="N43" s="107">
        <f>COUNTIF(N$4:N$33,"陳嘉琪")</f>
        <v>2</v>
      </c>
      <c r="O43" s="107">
        <f>COUNTIF(O$4:O$33,"陳嘉琪")</f>
        <v>2</v>
      </c>
      <c r="P43" s="107">
        <f>COUNTIF(P$4:P$33,"李慧珍")</f>
        <v>3</v>
      </c>
      <c r="Q43" s="107">
        <f>COUNTIF(Q$4:Q$33,"李慧珍")</f>
        <v>13</v>
      </c>
      <c r="R43" s="71">
        <v>6</v>
      </c>
      <c r="S43" s="71"/>
      <c r="T43" s="71"/>
      <c r="U43" s="71"/>
      <c r="V43" s="71"/>
      <c r="W43" s="107">
        <f>COUNTIF(W$4:W$33,"玉雪")</f>
        <v>9</v>
      </c>
      <c r="X43" s="107">
        <f>COUNTIF(X$4:X$34,X42)</f>
        <v>2</v>
      </c>
      <c r="Y43" s="107">
        <f>COUNTIF(Y$4:Y$33,"洪千涵")</f>
        <v>5</v>
      </c>
    </row>
    <row r="44" spans="1:27" ht="16.5" customHeight="1" x14ac:dyDescent="0.25">
      <c r="N44" s="107" t="s">
        <v>143</v>
      </c>
      <c r="O44" s="107" t="s">
        <v>143</v>
      </c>
      <c r="P44" s="107" t="s">
        <v>144</v>
      </c>
      <c r="Q44" s="107" t="s">
        <v>144</v>
      </c>
      <c r="R44" s="71"/>
      <c r="S44" s="71"/>
      <c r="T44" s="71"/>
      <c r="U44" s="71"/>
      <c r="V44" s="71"/>
      <c r="X44" s="107"/>
      <c r="Y44" s="107" t="s">
        <v>107</v>
      </c>
    </row>
    <row r="45" spans="1:27" ht="16.5" customHeight="1" x14ac:dyDescent="0.25">
      <c r="N45" s="107">
        <f>COUNTIF(N$4:N$33,"吳婉綺")</f>
        <v>6</v>
      </c>
      <c r="O45" s="107">
        <f>COUNTIF(O$4:O$33,"吳婉綺")</f>
        <v>6</v>
      </c>
      <c r="P45" s="107">
        <f>COUNTIF(P$4:P$33,"張喻嘉")</f>
        <v>3</v>
      </c>
      <c r="Q45" s="107">
        <f>COUNTIF(Q$4:Q$33,"張喻嘉")</f>
        <v>5</v>
      </c>
      <c r="R45" s="71"/>
      <c r="S45" s="71"/>
      <c r="T45" s="71"/>
      <c r="U45" s="71"/>
      <c r="V45" s="71"/>
      <c r="X45" s="107"/>
      <c r="Y45" s="107">
        <f>COUNTIF(Y$4:Y$33,"洪依馨")</f>
        <v>2</v>
      </c>
    </row>
    <row r="46" spans="1:27" ht="16.5" customHeight="1" x14ac:dyDescent="0.25">
      <c r="N46" s="107" t="s">
        <v>99</v>
      </c>
      <c r="O46" s="107" t="s">
        <v>108</v>
      </c>
      <c r="P46" s="107" t="s">
        <v>169</v>
      </c>
      <c r="Q46" s="107" t="s">
        <v>169</v>
      </c>
      <c r="R46" s="71"/>
      <c r="S46" s="71"/>
      <c r="T46" s="71"/>
      <c r="U46" s="71"/>
      <c r="V46" s="71"/>
      <c r="X46" s="107"/>
      <c r="Y46" s="110"/>
    </row>
    <row r="47" spans="1:27" ht="16.5" customHeight="1" x14ac:dyDescent="0.25">
      <c r="N47" s="107">
        <f>COUNTIF(N$4:N$33,"余亭樺")</f>
        <v>0</v>
      </c>
      <c r="O47" s="107">
        <f>COUNTIF(O$4:O$33,"張佑任")</f>
        <v>0</v>
      </c>
      <c r="P47" s="107">
        <f>COUNTIF(P$4:P$33,"曾婉琪+")</f>
        <v>0</v>
      </c>
      <c r="Q47" s="107">
        <f>COUNTIF(Q$4:Q$33,"曾婉琪+")</f>
        <v>0</v>
      </c>
      <c r="R47" s="71"/>
      <c r="S47" s="71"/>
      <c r="T47" s="71"/>
      <c r="U47" s="71"/>
      <c r="V47" s="71"/>
      <c r="X47" s="107" t="s">
        <v>170</v>
      </c>
      <c r="Y47" s="107" t="s">
        <v>171</v>
      </c>
      <c r="Z47" s="107" t="s">
        <v>172</v>
      </c>
    </row>
    <row r="48" spans="1:27" ht="16.5" customHeight="1" x14ac:dyDescent="0.25">
      <c r="N48" s="109" t="s">
        <v>173</v>
      </c>
      <c r="O48" s="109" t="s">
        <v>173</v>
      </c>
      <c r="P48" s="108"/>
      <c r="Q48" s="109" t="s">
        <v>106</v>
      </c>
      <c r="R48" s="71"/>
      <c r="S48" s="71"/>
      <c r="T48" s="71"/>
      <c r="U48" s="71"/>
      <c r="V48" s="71"/>
      <c r="X48" s="107">
        <f>COUNTBLANK(X$4:X$33)</f>
        <v>23</v>
      </c>
      <c r="Y48" s="107">
        <f>COUNTBLANK(Y$4:Y$33)</f>
        <v>23</v>
      </c>
      <c r="Z48" s="107">
        <f>COUNTBLANK(Z$4:Z$33)</f>
        <v>26</v>
      </c>
    </row>
    <row r="49" spans="14:26" ht="16.5" customHeight="1" x14ac:dyDescent="0.25">
      <c r="N49" s="107">
        <f>COUNTIF(N$4:N$33,"吳宇虹")</f>
        <v>0</v>
      </c>
      <c r="O49" s="107">
        <f>COUNTIF(O$4:O$33,"吳宇虹+")</f>
        <v>0</v>
      </c>
      <c r="P49" s="107"/>
      <c r="Q49" s="107">
        <f>COUNTIF(Q$4:Q$33,"黃欣儀")</f>
        <v>0</v>
      </c>
      <c r="R49" s="71"/>
      <c r="S49" s="71"/>
      <c r="T49" s="71"/>
      <c r="U49" s="71"/>
      <c r="V49" s="71"/>
      <c r="X49" s="107" t="s">
        <v>174</v>
      </c>
      <c r="Y49" s="107" t="s">
        <v>174</v>
      </c>
      <c r="Z49" s="107" t="s">
        <v>174</v>
      </c>
    </row>
    <row r="50" spans="14:26" ht="16.5" customHeight="1" x14ac:dyDescent="0.25">
      <c r="R50" s="71"/>
      <c r="S50" s="71"/>
      <c r="T50" s="71"/>
      <c r="U50" s="71"/>
      <c r="V50" s="71"/>
      <c r="X50" s="107">
        <f>+X41+X43+X48</f>
        <v>30</v>
      </c>
      <c r="Y50" s="107">
        <f>+Y41+Y43+Y45+Y48</f>
        <v>30</v>
      </c>
      <c r="Z50" s="107">
        <f>+Z41+Z43+Z48</f>
        <v>30</v>
      </c>
    </row>
    <row r="51" spans="14:26" ht="16.5" customHeight="1" x14ac:dyDescent="0.25">
      <c r="N51" s="71"/>
      <c r="O51" s="71"/>
      <c r="P51" s="70"/>
      <c r="Q51" s="70"/>
      <c r="R51" s="71"/>
      <c r="S51" s="71"/>
      <c r="T51" s="71"/>
      <c r="U51" s="71"/>
      <c r="V51" s="71"/>
      <c r="X51" s="107"/>
      <c r="Y51" s="110"/>
    </row>
    <row r="52" spans="14:26" ht="16.5" customHeight="1" x14ac:dyDescent="0.25">
      <c r="N52" s="71" t="s">
        <v>175</v>
      </c>
      <c r="O52" s="71" t="s">
        <v>176</v>
      </c>
      <c r="P52" s="71" t="s">
        <v>177</v>
      </c>
      <c r="Q52" s="71"/>
      <c r="R52" s="71"/>
      <c r="S52" s="71"/>
      <c r="T52" s="71"/>
      <c r="U52" s="71"/>
      <c r="V52" s="71"/>
      <c r="W52" s="109"/>
      <c r="X52" s="107" t="s">
        <v>178</v>
      </c>
      <c r="Y52" s="110" t="s">
        <v>179</v>
      </c>
      <c r="Z52" s="107" t="s">
        <v>180</v>
      </c>
    </row>
    <row r="53" spans="14:26" ht="16.5" customHeight="1" x14ac:dyDescent="0.25">
      <c r="N53" s="71">
        <f>COUNTBLANK(N4:N33)</f>
        <v>22</v>
      </c>
      <c r="O53" s="71">
        <f>COUNTBLANK(O4:O33)</f>
        <v>22</v>
      </c>
      <c r="P53" s="71">
        <f>COUNTBLANK(P4:P33)</f>
        <v>20</v>
      </c>
      <c r="Q53" s="71"/>
      <c r="R53" s="71"/>
      <c r="S53" s="71"/>
      <c r="T53" s="71"/>
      <c r="U53" s="71"/>
      <c r="V53" s="71"/>
      <c r="W53" s="109"/>
      <c r="X53" s="107">
        <f>-(X50-X48-10)</f>
        <v>3</v>
      </c>
      <c r="Y53" s="107">
        <f>-(Y50-Y48-10)</f>
        <v>3</v>
      </c>
      <c r="Z53" s="107">
        <f>-(Z50-Z48-10)</f>
        <v>6</v>
      </c>
    </row>
    <row r="54" spans="14:26" ht="16.5" customHeight="1" x14ac:dyDescent="0.25">
      <c r="N54" s="71" t="s">
        <v>174</v>
      </c>
      <c r="O54" s="71" t="s">
        <v>174</v>
      </c>
      <c r="P54" s="71" t="s">
        <v>174</v>
      </c>
      <c r="Q54" s="71" t="s">
        <v>174</v>
      </c>
      <c r="R54" s="71"/>
      <c r="S54" s="71"/>
      <c r="T54" s="71"/>
      <c r="U54" s="71"/>
      <c r="V54" s="71"/>
      <c r="W54" s="71"/>
      <c r="X54" s="71"/>
      <c r="Y54" s="71"/>
      <c r="Z54" s="71"/>
    </row>
    <row r="55" spans="14:26" ht="16.5" customHeight="1" x14ac:dyDescent="0.25">
      <c r="N55" s="71">
        <f>+N41+N45+N43+N47+N49+N51+N53</f>
        <v>30</v>
      </c>
      <c r="O55" s="71">
        <f>+O41+O45+O43+O47+O49+O51+O53</f>
        <v>30</v>
      </c>
      <c r="P55" s="71">
        <f>+P41+P45+P43+P47+P49+P51+P53</f>
        <v>30</v>
      </c>
      <c r="Q55" s="71">
        <f>+Q41+Q45+Q43+Q47+Q49+Q51+Q53</f>
        <v>30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14:26" ht="16.5" customHeight="1" x14ac:dyDescent="0.25">
      <c r="N56" s="113">
        <f>COUNTA(N$4:N$35)+N53</f>
        <v>30</v>
      </c>
      <c r="O56" s="113">
        <f>COUNTA(O$4:O$35)+O53</f>
        <v>30</v>
      </c>
      <c r="P56" s="113">
        <f>COUNTA(P$4:P$35)+P53</f>
        <v>30</v>
      </c>
      <c r="Q56" s="113">
        <f>COUNTA(Q$4:Q$35)+Q53</f>
        <v>30</v>
      </c>
      <c r="R56" s="71"/>
      <c r="S56" s="71"/>
      <c r="T56" s="71"/>
      <c r="U56" s="71"/>
      <c r="V56" s="71"/>
      <c r="W56" s="71"/>
      <c r="X56" s="71"/>
      <c r="Y56" s="71"/>
      <c r="Z56" s="71"/>
    </row>
  </sheetData>
  <autoFilter ref="A2:AMK38" xr:uid="{00000000-0001-0000-0500-000000000000}"/>
  <mergeCells count="11">
    <mergeCell ref="B37:N37"/>
    <mergeCell ref="X1:Z1"/>
    <mergeCell ref="R12:R33"/>
    <mergeCell ref="B34:N34"/>
    <mergeCell ref="B35:N35"/>
    <mergeCell ref="B36:N36"/>
    <mergeCell ref="C1:J1"/>
    <mergeCell ref="K1:M1"/>
    <mergeCell ref="N1:O1"/>
    <mergeCell ref="P1:Q1"/>
    <mergeCell ref="R1:W1"/>
  </mergeCells>
  <phoneticPr fontId="59" type="noConversion"/>
  <conditionalFormatting sqref="A4:AA33">
    <cfRule type="expression" dxfId="53" priority="2">
      <formula>WEEKDAY($A4,2)&gt;5</formula>
    </cfRule>
    <cfRule type="expression" dxfId="52" priority="3">
      <formula>$A4=TODAY()</formula>
    </cfRule>
  </conditionalFormatting>
  <printOptions horizontalCentered="1"/>
  <pageMargins left="0.196527777777778" right="0.196527777777778" top="1.1812499999999999" bottom="0.196527777777778" header="0.51180555555555496" footer="0.51180555555555496"/>
  <pageSetup paperSize="11" firstPageNumber="0" fitToWidth="0" orientation="portrait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8">
    <pageSetUpPr fitToPage="1"/>
  </sheetPr>
  <dimension ref="A1:AMK60"/>
  <sheetViews>
    <sheetView zoomScale="80" zoomScaleNormal="8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M15" sqref="M15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3" width="8.625" style="107" customWidth="1"/>
    <col min="4" max="4" width="8.875" style="107"/>
    <col min="5" max="15" width="8.625" style="107" customWidth="1"/>
    <col min="16" max="17" width="8.625" style="109" customWidth="1"/>
    <col min="18" max="20" width="8.625" style="107" customWidth="1"/>
    <col min="21" max="21" width="8.875" style="107"/>
    <col min="22" max="22" width="11.375" style="107" hidden="1" customWidth="1"/>
    <col min="23" max="23" width="8.625" style="107" customWidth="1"/>
    <col min="24" max="24" width="8.875" style="110"/>
    <col min="25" max="25" width="8.875" style="107"/>
    <col min="26" max="26" width="8.875" style="110"/>
    <col min="27" max="27" width="17" style="110" customWidth="1"/>
    <col min="28" max="1025" width="8.875" style="120"/>
  </cols>
  <sheetData>
    <row r="1" spans="1:27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68" t="s">
        <v>119</v>
      </c>
      <c r="O1" s="268"/>
      <c r="P1" s="261" t="s">
        <v>120</v>
      </c>
      <c r="Q1" s="261"/>
      <c r="R1" s="258" t="s">
        <v>121</v>
      </c>
      <c r="S1" s="258"/>
      <c r="T1" s="258"/>
      <c r="U1" s="258"/>
      <c r="V1" s="258"/>
      <c r="W1" s="258"/>
      <c r="X1" s="258" t="s">
        <v>122</v>
      </c>
      <c r="Y1" s="258"/>
      <c r="Z1" s="258"/>
      <c r="AA1" s="75"/>
    </row>
    <row r="2" spans="1:27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122" t="s">
        <v>129</v>
      </c>
      <c r="O2" s="74" t="s">
        <v>130</v>
      </c>
      <c r="P2" s="74" t="s">
        <v>129</v>
      </c>
      <c r="Q2" s="74" t="s">
        <v>130</v>
      </c>
      <c r="R2" s="202" t="s">
        <v>131</v>
      </c>
      <c r="S2" s="74" t="s">
        <v>205</v>
      </c>
      <c r="T2" s="74" t="s">
        <v>133</v>
      </c>
      <c r="U2" s="74" t="s">
        <v>134</v>
      </c>
      <c r="V2" s="74" t="s">
        <v>135</v>
      </c>
      <c r="W2" s="74" t="s">
        <v>136</v>
      </c>
      <c r="X2" s="74" t="s">
        <v>129</v>
      </c>
      <c r="Y2" s="74" t="s">
        <v>137</v>
      </c>
      <c r="Z2" s="74" t="s">
        <v>130</v>
      </c>
      <c r="AA2" s="74" t="s">
        <v>90</v>
      </c>
    </row>
    <row r="3" spans="1:27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8"/>
      <c r="T3" s="77">
        <v>26.7</v>
      </c>
      <c r="U3" s="77">
        <v>5</v>
      </c>
      <c r="V3" s="77"/>
      <c r="W3" s="77"/>
      <c r="X3" s="77">
        <v>14</v>
      </c>
      <c r="Y3" s="77">
        <v>14</v>
      </c>
      <c r="Z3" s="77">
        <v>14</v>
      </c>
      <c r="AA3" s="77"/>
    </row>
    <row r="4" spans="1:27" ht="16.5" customHeight="1" x14ac:dyDescent="0.25">
      <c r="A4" s="86">
        <v>44317</v>
      </c>
      <c r="B4" s="87">
        <f t="shared" ref="B4:B34" si="0">+A4</f>
        <v>44317</v>
      </c>
      <c r="C4" s="74" t="s">
        <v>228</v>
      </c>
      <c r="D4" s="74" t="s">
        <v>139</v>
      </c>
      <c r="E4" s="74"/>
      <c r="F4" s="74"/>
      <c r="G4" s="74" t="s">
        <v>139</v>
      </c>
      <c r="H4" s="93" t="s">
        <v>91</v>
      </c>
      <c r="I4" s="74" t="s">
        <v>139</v>
      </c>
      <c r="J4" s="74" t="s">
        <v>112</v>
      </c>
      <c r="K4" s="74" t="s">
        <v>145</v>
      </c>
      <c r="L4" s="74"/>
      <c r="M4" s="74"/>
      <c r="N4" s="125" t="s">
        <v>143</v>
      </c>
      <c r="O4" s="81" t="s">
        <v>143</v>
      </c>
      <c r="P4" s="74" t="s">
        <v>144</v>
      </c>
      <c r="Q4" s="74" t="s">
        <v>144</v>
      </c>
      <c r="R4" s="74"/>
      <c r="S4" s="122" t="s">
        <v>139</v>
      </c>
      <c r="T4" s="74"/>
      <c r="U4" s="90" t="s">
        <v>91</v>
      </c>
      <c r="V4" s="74" t="s">
        <v>139</v>
      </c>
      <c r="W4" s="74"/>
      <c r="X4" s="88"/>
      <c r="Y4" s="88"/>
      <c r="Z4" s="88"/>
      <c r="AA4" s="203" t="s">
        <v>229</v>
      </c>
    </row>
    <row r="5" spans="1:27" ht="16.5" customHeight="1" x14ac:dyDescent="0.25">
      <c r="A5" s="86">
        <f t="shared" ref="A5:A34" si="1">+A4+1</f>
        <v>44318</v>
      </c>
      <c r="B5" s="87">
        <f t="shared" si="0"/>
        <v>44318</v>
      </c>
      <c r="C5" s="74" t="s">
        <v>139</v>
      </c>
      <c r="D5" s="74"/>
      <c r="E5" s="74" t="s">
        <v>139</v>
      </c>
      <c r="F5" s="74"/>
      <c r="G5" s="74" t="s">
        <v>139</v>
      </c>
      <c r="H5" s="74"/>
      <c r="I5" s="74" t="s">
        <v>139</v>
      </c>
      <c r="J5" s="74" t="s">
        <v>106</v>
      </c>
      <c r="K5" s="74" t="s">
        <v>139</v>
      </c>
      <c r="L5" s="74"/>
      <c r="M5" s="74"/>
      <c r="N5" s="125" t="s">
        <v>143</v>
      </c>
      <c r="O5" s="81" t="s">
        <v>143</v>
      </c>
      <c r="P5" s="74" t="s">
        <v>148</v>
      </c>
      <c r="Q5" s="74" t="s">
        <v>148</v>
      </c>
      <c r="R5" s="74"/>
      <c r="S5" s="122" t="s">
        <v>139</v>
      </c>
      <c r="T5" s="74"/>
      <c r="U5" s="90" t="s">
        <v>230</v>
      </c>
      <c r="V5" s="74" t="s">
        <v>139</v>
      </c>
      <c r="W5" s="74"/>
      <c r="X5" s="88"/>
      <c r="Y5" s="88" t="s">
        <v>146</v>
      </c>
      <c r="Z5" s="88"/>
      <c r="AA5" s="89"/>
    </row>
    <row r="6" spans="1:27" ht="16.5" customHeight="1" x14ac:dyDescent="0.25">
      <c r="A6" s="86">
        <f t="shared" si="1"/>
        <v>44319</v>
      </c>
      <c r="B6" s="87">
        <f t="shared" si="0"/>
        <v>44319</v>
      </c>
      <c r="C6" s="74"/>
      <c r="D6" s="74"/>
      <c r="E6" s="74"/>
      <c r="F6" s="74"/>
      <c r="G6" s="74"/>
      <c r="H6" s="74"/>
      <c r="I6" s="74"/>
      <c r="J6" s="74" t="s">
        <v>99</v>
      </c>
      <c r="K6" s="74"/>
      <c r="L6" s="74" t="s">
        <v>139</v>
      </c>
      <c r="M6" s="74"/>
      <c r="N6" s="122"/>
      <c r="O6" s="74"/>
      <c r="P6" s="74"/>
      <c r="Q6" s="91" t="s">
        <v>148</v>
      </c>
      <c r="R6" s="74" t="s">
        <v>231</v>
      </c>
      <c r="S6" s="122"/>
      <c r="T6" s="74"/>
      <c r="U6" s="74" t="s">
        <v>139</v>
      </c>
      <c r="V6" s="74"/>
      <c r="W6" s="91" t="s">
        <v>105</v>
      </c>
      <c r="X6" s="88"/>
      <c r="Y6" s="88"/>
      <c r="Z6" s="88"/>
      <c r="AA6" s="89"/>
    </row>
    <row r="7" spans="1:27" ht="16.5" customHeight="1" x14ac:dyDescent="0.25">
      <c r="A7" s="86">
        <f t="shared" si="1"/>
        <v>44320</v>
      </c>
      <c r="B7" s="87">
        <f t="shared" si="0"/>
        <v>44320</v>
      </c>
      <c r="C7" s="74"/>
      <c r="D7" s="74"/>
      <c r="E7" s="74"/>
      <c r="F7" s="74" t="s">
        <v>139</v>
      </c>
      <c r="G7" s="74"/>
      <c r="H7" s="74"/>
      <c r="I7" s="74"/>
      <c r="J7" s="74" t="s">
        <v>112</v>
      </c>
      <c r="K7" s="74" t="s">
        <v>145</v>
      </c>
      <c r="L7" s="74"/>
      <c r="M7" s="74"/>
      <c r="N7" s="122"/>
      <c r="O7" s="74"/>
      <c r="P7" s="74"/>
      <c r="Q7" s="91" t="s">
        <v>148</v>
      </c>
      <c r="R7" s="74" t="s">
        <v>232</v>
      </c>
      <c r="S7" s="122"/>
      <c r="T7" s="74" t="s">
        <v>139</v>
      </c>
      <c r="U7" s="77" t="s">
        <v>233</v>
      </c>
      <c r="V7" s="74"/>
      <c r="W7" s="91" t="s">
        <v>141</v>
      </c>
      <c r="X7" s="88"/>
      <c r="Y7" s="88"/>
      <c r="Z7" s="88"/>
      <c r="AA7" s="89"/>
    </row>
    <row r="8" spans="1:27" ht="16.5" customHeight="1" x14ac:dyDescent="0.25">
      <c r="A8" s="86">
        <f t="shared" si="1"/>
        <v>44321</v>
      </c>
      <c r="B8" s="87">
        <f t="shared" si="0"/>
        <v>44321</v>
      </c>
      <c r="C8" s="74"/>
      <c r="D8" s="74" t="s">
        <v>139</v>
      </c>
      <c r="E8" s="74" t="s">
        <v>145</v>
      </c>
      <c r="F8" s="74"/>
      <c r="G8" s="74"/>
      <c r="H8" s="74" t="s">
        <v>139</v>
      </c>
      <c r="I8" s="74"/>
      <c r="J8" s="74" t="s">
        <v>107</v>
      </c>
      <c r="K8" s="74"/>
      <c r="L8" s="74"/>
      <c r="M8" s="74" t="s">
        <v>139</v>
      </c>
      <c r="N8" s="122"/>
      <c r="O8" s="74"/>
      <c r="P8" s="74"/>
      <c r="Q8" s="91" t="s">
        <v>140</v>
      </c>
      <c r="R8" s="74" t="s">
        <v>234</v>
      </c>
      <c r="S8" s="196"/>
      <c r="T8" s="74" t="s">
        <v>139</v>
      </c>
      <c r="U8" s="77" t="s">
        <v>235</v>
      </c>
      <c r="V8" s="74"/>
      <c r="W8" s="91"/>
      <c r="X8" s="88"/>
      <c r="Y8" s="88"/>
      <c r="Z8" s="88"/>
      <c r="AA8" s="89"/>
    </row>
    <row r="9" spans="1:27" ht="16.5" customHeight="1" x14ac:dyDescent="0.25">
      <c r="A9" s="86">
        <f t="shared" si="1"/>
        <v>44322</v>
      </c>
      <c r="B9" s="87">
        <f t="shared" si="0"/>
        <v>44322</v>
      </c>
      <c r="C9" s="74"/>
      <c r="D9" s="74"/>
      <c r="E9" s="74" t="s">
        <v>145</v>
      </c>
      <c r="F9" s="74" t="s">
        <v>139</v>
      </c>
      <c r="G9" s="74"/>
      <c r="H9" s="74"/>
      <c r="I9" s="74" t="s">
        <v>139</v>
      </c>
      <c r="J9" s="74" t="s">
        <v>99</v>
      </c>
      <c r="K9" s="74"/>
      <c r="L9" s="74" t="s">
        <v>139</v>
      </c>
      <c r="M9" s="74" t="s">
        <v>139</v>
      </c>
      <c r="N9" s="122"/>
      <c r="O9" s="74"/>
      <c r="P9" s="74"/>
      <c r="Q9" s="91" t="s">
        <v>148</v>
      </c>
      <c r="R9" s="74" t="s">
        <v>236</v>
      </c>
      <c r="S9" s="122"/>
      <c r="T9" s="74"/>
      <c r="U9" s="74" t="s">
        <v>139</v>
      </c>
      <c r="V9" s="74"/>
      <c r="W9" s="91" t="s">
        <v>105</v>
      </c>
      <c r="X9" s="88" t="s">
        <v>152</v>
      </c>
      <c r="Y9" s="88"/>
      <c r="Z9" s="88"/>
      <c r="AA9" s="89"/>
    </row>
    <row r="10" spans="1:27" ht="16.5" customHeight="1" x14ac:dyDescent="0.25">
      <c r="A10" s="86">
        <f t="shared" si="1"/>
        <v>44323</v>
      </c>
      <c r="B10" s="87">
        <f t="shared" si="0"/>
        <v>44323</v>
      </c>
      <c r="C10" s="74"/>
      <c r="D10" s="74" t="s">
        <v>139</v>
      </c>
      <c r="E10" s="74"/>
      <c r="F10" s="74"/>
      <c r="G10" s="74" t="s">
        <v>237</v>
      </c>
      <c r="H10" s="74" t="s">
        <v>145</v>
      </c>
      <c r="I10" s="74"/>
      <c r="J10" s="74" t="s">
        <v>106</v>
      </c>
      <c r="K10" s="74"/>
      <c r="L10" s="74" t="s">
        <v>139</v>
      </c>
      <c r="M10" s="74" t="s">
        <v>139</v>
      </c>
      <c r="N10" s="122"/>
      <c r="O10" s="74"/>
      <c r="P10" s="74"/>
      <c r="Q10" s="91" t="s">
        <v>140</v>
      </c>
      <c r="R10" s="74" t="s">
        <v>238</v>
      </c>
      <c r="S10" s="122" t="s">
        <v>139</v>
      </c>
      <c r="T10" s="90" t="s">
        <v>91</v>
      </c>
      <c r="U10" s="77" t="s">
        <v>239</v>
      </c>
      <c r="V10" s="74" t="s">
        <v>139</v>
      </c>
      <c r="W10" s="91" t="s">
        <v>141</v>
      </c>
      <c r="X10" s="88"/>
      <c r="Y10" s="88"/>
      <c r="Z10" s="88" t="s">
        <v>142</v>
      </c>
      <c r="AA10" s="89"/>
    </row>
    <row r="11" spans="1:27" ht="16.5" customHeight="1" x14ac:dyDescent="0.25">
      <c r="A11" s="86">
        <f t="shared" si="1"/>
        <v>44324</v>
      </c>
      <c r="B11" s="87">
        <f t="shared" si="0"/>
        <v>44324</v>
      </c>
      <c r="C11" s="74" t="s">
        <v>139</v>
      </c>
      <c r="D11" s="74" t="s">
        <v>139</v>
      </c>
      <c r="E11" s="74"/>
      <c r="F11" s="74"/>
      <c r="G11" s="74" t="s">
        <v>139</v>
      </c>
      <c r="H11" s="74" t="s">
        <v>139</v>
      </c>
      <c r="I11" s="74"/>
      <c r="J11" s="74" t="s">
        <v>112</v>
      </c>
      <c r="K11" s="74" t="s">
        <v>139</v>
      </c>
      <c r="L11" s="74"/>
      <c r="M11" s="74"/>
      <c r="N11" s="125" t="s">
        <v>143</v>
      </c>
      <c r="O11" s="81" t="s">
        <v>143</v>
      </c>
      <c r="P11" s="74" t="s">
        <v>144</v>
      </c>
      <c r="Q11" s="74" t="s">
        <v>144</v>
      </c>
      <c r="R11" s="74"/>
      <c r="S11" s="122" t="s">
        <v>139</v>
      </c>
      <c r="T11" s="90" t="s">
        <v>240</v>
      </c>
      <c r="U11" s="90" t="s">
        <v>241</v>
      </c>
      <c r="V11" s="74" t="s">
        <v>139</v>
      </c>
      <c r="W11" s="74"/>
      <c r="X11" s="88"/>
      <c r="Y11" s="88"/>
      <c r="Z11" s="88"/>
      <c r="AA11" s="89"/>
    </row>
    <row r="12" spans="1:27" ht="16.5" customHeight="1" x14ac:dyDescent="0.25">
      <c r="A12" s="86">
        <f t="shared" si="1"/>
        <v>44325</v>
      </c>
      <c r="B12" s="87">
        <f t="shared" si="0"/>
        <v>44325</v>
      </c>
      <c r="C12" s="74" t="s">
        <v>139</v>
      </c>
      <c r="D12" s="74"/>
      <c r="E12" s="74" t="s">
        <v>139</v>
      </c>
      <c r="F12" s="74" t="s">
        <v>139</v>
      </c>
      <c r="G12" s="74"/>
      <c r="H12" s="74" t="s">
        <v>139</v>
      </c>
      <c r="I12" s="74" t="s">
        <v>139</v>
      </c>
      <c r="J12" s="74" t="s">
        <v>107</v>
      </c>
      <c r="K12" s="74" t="s">
        <v>139</v>
      </c>
      <c r="L12" s="74"/>
      <c r="M12" s="74"/>
      <c r="N12" s="125" t="s">
        <v>143</v>
      </c>
      <c r="O12" s="81" t="s">
        <v>143</v>
      </c>
      <c r="P12" s="74" t="s">
        <v>148</v>
      </c>
      <c r="Q12" s="191" t="s">
        <v>148</v>
      </c>
      <c r="R12" s="74"/>
      <c r="S12" s="196" t="s">
        <v>91</v>
      </c>
      <c r="T12" s="74"/>
      <c r="U12" s="74" t="s">
        <v>139</v>
      </c>
      <c r="V12" s="74" t="s">
        <v>139</v>
      </c>
      <c r="W12" s="74"/>
      <c r="X12" s="88"/>
      <c r="Y12" s="88" t="s">
        <v>146</v>
      </c>
      <c r="Z12" s="88"/>
      <c r="AA12" s="89"/>
    </row>
    <row r="13" spans="1:27" ht="16.5" customHeight="1" x14ac:dyDescent="0.25">
      <c r="A13" s="86">
        <f t="shared" si="1"/>
        <v>44326</v>
      </c>
      <c r="B13" s="87">
        <f t="shared" si="0"/>
        <v>44326</v>
      </c>
      <c r="C13" s="74" t="s">
        <v>139</v>
      </c>
      <c r="D13" s="74"/>
      <c r="E13" s="74"/>
      <c r="F13" s="74"/>
      <c r="G13" s="74" t="s">
        <v>139</v>
      </c>
      <c r="H13" s="74"/>
      <c r="I13" s="74"/>
      <c r="J13" s="74" t="s">
        <v>99</v>
      </c>
      <c r="K13" s="74"/>
      <c r="L13" s="74"/>
      <c r="M13" s="74"/>
      <c r="N13" s="122"/>
      <c r="O13" s="74"/>
      <c r="P13" s="74" t="s">
        <v>140</v>
      </c>
      <c r="Q13" s="91" t="s">
        <v>140</v>
      </c>
      <c r="R13" s="74" t="s">
        <v>242</v>
      </c>
      <c r="S13" s="122"/>
      <c r="T13" s="74"/>
      <c r="U13" s="74" t="s">
        <v>139</v>
      </c>
      <c r="V13" s="74"/>
      <c r="W13" s="91" t="s">
        <v>105</v>
      </c>
      <c r="X13" s="88"/>
      <c r="Y13" s="88" t="s">
        <v>107</v>
      </c>
      <c r="Z13" s="88"/>
      <c r="AA13" s="89"/>
    </row>
    <row r="14" spans="1:27" ht="16.5" customHeight="1" x14ac:dyDescent="0.25">
      <c r="A14" s="86">
        <f t="shared" si="1"/>
        <v>44327</v>
      </c>
      <c r="B14" s="87">
        <f t="shared" si="0"/>
        <v>44327</v>
      </c>
      <c r="C14" s="74"/>
      <c r="D14" s="74"/>
      <c r="E14" s="74"/>
      <c r="F14" s="74"/>
      <c r="G14" s="74"/>
      <c r="H14" s="74" t="s">
        <v>139</v>
      </c>
      <c r="I14" s="74"/>
      <c r="J14" s="74" t="s">
        <v>106</v>
      </c>
      <c r="K14" s="74"/>
      <c r="L14" s="74"/>
      <c r="M14" s="74"/>
      <c r="N14" s="122"/>
      <c r="O14" s="74"/>
      <c r="P14" s="74"/>
      <c r="Q14" s="91" t="s">
        <v>148</v>
      </c>
      <c r="R14" s="74" t="s">
        <v>243</v>
      </c>
      <c r="S14" s="122"/>
      <c r="T14" s="74" t="s">
        <v>139</v>
      </c>
      <c r="U14" s="77" t="s">
        <v>244</v>
      </c>
      <c r="V14" s="74"/>
      <c r="W14" s="91" t="s">
        <v>141</v>
      </c>
      <c r="X14" s="88"/>
      <c r="Y14" s="88"/>
      <c r="Z14" s="88"/>
      <c r="AA14" s="89"/>
    </row>
    <row r="15" spans="1:27" ht="16.5" customHeight="1" x14ac:dyDescent="0.25">
      <c r="A15" s="86">
        <f t="shared" si="1"/>
        <v>44328</v>
      </c>
      <c r="B15" s="87">
        <f t="shared" si="0"/>
        <v>44328</v>
      </c>
      <c r="C15" s="90" t="s">
        <v>215</v>
      </c>
      <c r="D15" s="74" t="s">
        <v>139</v>
      </c>
      <c r="E15" s="74"/>
      <c r="F15" s="74" t="s">
        <v>139</v>
      </c>
      <c r="G15" s="74"/>
      <c r="H15" s="90" t="s">
        <v>91</v>
      </c>
      <c r="I15" s="74" t="s">
        <v>139</v>
      </c>
      <c r="J15" s="74" t="s">
        <v>112</v>
      </c>
      <c r="K15" s="74" t="s">
        <v>139</v>
      </c>
      <c r="L15" s="74" t="s">
        <v>139</v>
      </c>
      <c r="M15" s="74"/>
      <c r="N15" s="122"/>
      <c r="O15" s="74"/>
      <c r="P15" s="74"/>
      <c r="Q15" s="91" t="s">
        <v>140</v>
      </c>
      <c r="R15" s="74" t="s">
        <v>245</v>
      </c>
      <c r="S15" s="196"/>
      <c r="T15" s="74" t="s">
        <v>139</v>
      </c>
      <c r="U15" s="77" t="s">
        <v>246</v>
      </c>
      <c r="V15" s="74"/>
      <c r="W15" s="91"/>
      <c r="X15" s="88"/>
      <c r="Y15" s="88"/>
      <c r="Z15" s="88"/>
      <c r="AA15" s="89"/>
    </row>
    <row r="16" spans="1:27" ht="16.5" customHeight="1" x14ac:dyDescent="0.25">
      <c r="A16" s="86">
        <f t="shared" si="1"/>
        <v>44329</v>
      </c>
      <c r="B16" s="87">
        <f t="shared" si="0"/>
        <v>44329</v>
      </c>
      <c r="C16" s="74"/>
      <c r="D16" s="74"/>
      <c r="E16" s="74" t="s">
        <v>139</v>
      </c>
      <c r="F16" s="74" t="s">
        <v>139</v>
      </c>
      <c r="G16" s="74"/>
      <c r="H16" s="74"/>
      <c r="I16" s="74" t="s">
        <v>139</v>
      </c>
      <c r="J16" s="74" t="s">
        <v>107</v>
      </c>
      <c r="K16" s="74"/>
      <c r="L16" s="74" t="s">
        <v>139</v>
      </c>
      <c r="M16" s="74" t="s">
        <v>139</v>
      </c>
      <c r="N16" s="122"/>
      <c r="O16" s="74"/>
      <c r="P16" s="74"/>
      <c r="Q16" s="91" t="s">
        <v>148</v>
      </c>
      <c r="R16" s="74" t="s">
        <v>247</v>
      </c>
      <c r="S16" s="122" t="s">
        <v>139</v>
      </c>
      <c r="T16" s="74"/>
      <c r="U16" s="77" t="s">
        <v>248</v>
      </c>
      <c r="V16" s="74"/>
      <c r="W16" s="91" t="s">
        <v>105</v>
      </c>
      <c r="X16" s="88" t="s">
        <v>149</v>
      </c>
      <c r="Y16" s="88"/>
      <c r="Z16" s="88"/>
      <c r="AA16" s="89"/>
    </row>
    <row r="17" spans="1:27" ht="16.5" customHeight="1" x14ac:dyDescent="0.25">
      <c r="A17" s="86">
        <f t="shared" si="1"/>
        <v>44330</v>
      </c>
      <c r="B17" s="87">
        <f t="shared" si="0"/>
        <v>44330</v>
      </c>
      <c r="C17" s="90" t="s">
        <v>222</v>
      </c>
      <c r="D17" s="74"/>
      <c r="E17" s="74" t="s">
        <v>139</v>
      </c>
      <c r="F17" s="74"/>
      <c r="G17" s="74" t="s">
        <v>139</v>
      </c>
      <c r="H17" s="74"/>
      <c r="I17" s="74" t="s">
        <v>249</v>
      </c>
      <c r="J17" s="74" t="s">
        <v>99</v>
      </c>
      <c r="K17" s="74"/>
      <c r="L17" s="88" t="s">
        <v>139</v>
      </c>
      <c r="M17" s="74" t="s">
        <v>139</v>
      </c>
      <c r="N17" s="122"/>
      <c r="O17" s="74"/>
      <c r="P17" s="74"/>
      <c r="Q17" s="91" t="s">
        <v>140</v>
      </c>
      <c r="R17" s="74" t="s">
        <v>250</v>
      </c>
      <c r="S17" s="122" t="s">
        <v>139</v>
      </c>
      <c r="T17" s="90" t="s">
        <v>91</v>
      </c>
      <c r="U17" s="77" t="s">
        <v>251</v>
      </c>
      <c r="V17" s="74" t="s">
        <v>139</v>
      </c>
      <c r="W17" s="91" t="s">
        <v>141</v>
      </c>
      <c r="X17" s="88"/>
      <c r="Y17" s="88"/>
      <c r="Z17" s="88" t="s">
        <v>142</v>
      </c>
      <c r="AA17" s="89"/>
    </row>
    <row r="18" spans="1:27" ht="16.5" customHeight="1" x14ac:dyDescent="0.25">
      <c r="A18" s="86">
        <f t="shared" si="1"/>
        <v>44331</v>
      </c>
      <c r="B18" s="87">
        <f t="shared" si="0"/>
        <v>44331</v>
      </c>
      <c r="C18" s="74" t="s">
        <v>139</v>
      </c>
      <c r="D18" s="74"/>
      <c r="E18" s="74" t="s">
        <v>139</v>
      </c>
      <c r="F18" s="74"/>
      <c r="G18" s="74" t="s">
        <v>139</v>
      </c>
      <c r="H18" s="74"/>
      <c r="I18" s="74" t="s">
        <v>252</v>
      </c>
      <c r="J18" s="74" t="s">
        <v>106</v>
      </c>
      <c r="K18" s="74" t="s">
        <v>139</v>
      </c>
      <c r="L18" s="74"/>
      <c r="M18" s="74"/>
      <c r="N18" s="125" t="s">
        <v>143</v>
      </c>
      <c r="O18" s="81" t="s">
        <v>143</v>
      </c>
      <c r="P18" s="74" t="s">
        <v>140</v>
      </c>
      <c r="Q18" s="74" t="s">
        <v>148</v>
      </c>
      <c r="R18" s="74"/>
      <c r="S18" s="122"/>
      <c r="T18" s="74" t="s">
        <v>139</v>
      </c>
      <c r="U18" s="77" t="s">
        <v>253</v>
      </c>
      <c r="V18" s="74"/>
      <c r="W18" s="74"/>
      <c r="X18" s="88"/>
      <c r="Y18" s="88"/>
      <c r="Z18" s="88"/>
      <c r="AA18" s="89"/>
    </row>
    <row r="19" spans="1:27" ht="16.5" customHeight="1" x14ac:dyDescent="0.25">
      <c r="A19" s="86">
        <f t="shared" si="1"/>
        <v>44332</v>
      </c>
      <c r="B19" s="87">
        <f t="shared" si="0"/>
        <v>44332</v>
      </c>
      <c r="C19" s="74" t="s">
        <v>139</v>
      </c>
      <c r="D19" s="74" t="s">
        <v>139</v>
      </c>
      <c r="E19" s="74"/>
      <c r="F19" s="204" t="s">
        <v>139</v>
      </c>
      <c r="G19" s="74"/>
      <c r="H19" s="90" t="s">
        <v>91</v>
      </c>
      <c r="I19" s="74" t="s">
        <v>254</v>
      </c>
      <c r="J19" s="74" t="s">
        <v>107</v>
      </c>
      <c r="K19" s="74" t="s">
        <v>139</v>
      </c>
      <c r="L19" s="74"/>
      <c r="M19" s="74"/>
      <c r="N19" s="125" t="s">
        <v>143</v>
      </c>
      <c r="O19" s="81" t="s">
        <v>143</v>
      </c>
      <c r="P19" s="74" t="s">
        <v>148</v>
      </c>
      <c r="Q19" s="74" t="s">
        <v>140</v>
      </c>
      <c r="R19" s="74"/>
      <c r="S19" s="196" t="s">
        <v>91</v>
      </c>
      <c r="T19" s="74"/>
      <c r="U19" s="205"/>
      <c r="V19" s="74" t="s">
        <v>139</v>
      </c>
      <c r="W19" s="74"/>
      <c r="X19" s="88"/>
      <c r="Y19" s="88" t="s">
        <v>146</v>
      </c>
      <c r="Z19" s="88"/>
      <c r="AA19" s="89"/>
    </row>
    <row r="20" spans="1:27" ht="16.5" customHeight="1" x14ac:dyDescent="0.25">
      <c r="A20" s="86">
        <f t="shared" si="1"/>
        <v>44333</v>
      </c>
      <c r="B20" s="87">
        <f t="shared" si="0"/>
        <v>44333</v>
      </c>
      <c r="C20" s="74"/>
      <c r="D20" s="74"/>
      <c r="E20" s="74"/>
      <c r="F20" s="74"/>
      <c r="G20" s="74"/>
      <c r="H20" s="74"/>
      <c r="I20" s="74" t="s">
        <v>255</v>
      </c>
      <c r="J20" s="74" t="s">
        <v>107</v>
      </c>
      <c r="K20" s="74"/>
      <c r="L20" s="74"/>
      <c r="M20" s="74"/>
      <c r="N20" s="122"/>
      <c r="O20" s="206" t="s">
        <v>155</v>
      </c>
      <c r="P20" s="74"/>
      <c r="Q20" s="206"/>
      <c r="R20" s="74" t="s">
        <v>256</v>
      </c>
      <c r="S20" s="122"/>
      <c r="T20" s="74"/>
      <c r="U20" s="266"/>
      <c r="V20" s="74"/>
      <c r="W20" s="91" t="s">
        <v>105</v>
      </c>
      <c r="X20" s="88" t="s">
        <v>149</v>
      </c>
      <c r="Y20" s="88"/>
      <c r="Z20" s="88" t="s">
        <v>257</v>
      </c>
      <c r="AA20" s="89"/>
    </row>
    <row r="21" spans="1:27" ht="16.5" customHeight="1" x14ac:dyDescent="0.25">
      <c r="A21" s="86">
        <f t="shared" si="1"/>
        <v>44334</v>
      </c>
      <c r="B21" s="87">
        <f t="shared" si="0"/>
        <v>44334</v>
      </c>
      <c r="C21" s="74"/>
      <c r="D21" s="74"/>
      <c r="E21" s="74"/>
      <c r="F21" s="74"/>
      <c r="G21" s="74"/>
      <c r="H21" s="74" t="s">
        <v>139</v>
      </c>
      <c r="I21" s="74"/>
      <c r="J21" s="74" t="s">
        <v>106</v>
      </c>
      <c r="K21" s="74"/>
      <c r="L21" s="74"/>
      <c r="M21" s="74"/>
      <c r="N21" s="122"/>
      <c r="O21" s="206" t="s">
        <v>201</v>
      </c>
      <c r="P21" s="74"/>
      <c r="Q21" s="206"/>
      <c r="R21" s="74" t="s">
        <v>258</v>
      </c>
      <c r="S21" s="122"/>
      <c r="T21" s="74" t="s">
        <v>139</v>
      </c>
      <c r="U21" s="266"/>
      <c r="V21" s="74"/>
      <c r="W21" s="91" t="s">
        <v>141</v>
      </c>
      <c r="X21" s="88"/>
      <c r="Y21" s="88"/>
      <c r="Z21" s="88" t="s">
        <v>257</v>
      </c>
      <c r="AA21" s="89"/>
    </row>
    <row r="22" spans="1:27" ht="16.5" customHeight="1" x14ac:dyDescent="0.25">
      <c r="A22" s="86">
        <f t="shared" si="1"/>
        <v>44335</v>
      </c>
      <c r="B22" s="87">
        <f t="shared" si="0"/>
        <v>44335</v>
      </c>
      <c r="C22" s="74"/>
      <c r="D22" s="74" t="s">
        <v>139</v>
      </c>
      <c r="E22" s="90"/>
      <c r="F22" s="74" t="s">
        <v>139</v>
      </c>
      <c r="G22" s="74"/>
      <c r="H22" s="74"/>
      <c r="I22" s="74"/>
      <c r="J22" s="74" t="s">
        <v>112</v>
      </c>
      <c r="K22" s="74" t="s">
        <v>139</v>
      </c>
      <c r="L22" s="74" t="s">
        <v>139</v>
      </c>
      <c r="M22" s="74"/>
      <c r="N22" s="122"/>
      <c r="O22" s="206" t="s">
        <v>209</v>
      </c>
      <c r="P22" s="74"/>
      <c r="Q22" s="206"/>
      <c r="R22" s="74" t="s">
        <v>259</v>
      </c>
      <c r="S22" s="196"/>
      <c r="T22" s="74" t="s">
        <v>139</v>
      </c>
      <c r="U22" s="266"/>
      <c r="V22" s="74"/>
      <c r="W22" s="91"/>
      <c r="X22" s="88"/>
      <c r="Y22" s="88"/>
      <c r="Z22" s="88" t="s">
        <v>257</v>
      </c>
      <c r="AA22" s="89"/>
    </row>
    <row r="23" spans="1:27" ht="16.5" customHeight="1" x14ac:dyDescent="0.25">
      <c r="A23" s="86">
        <f t="shared" si="1"/>
        <v>44336</v>
      </c>
      <c r="B23" s="87">
        <f t="shared" si="0"/>
        <v>44336</v>
      </c>
      <c r="C23" s="74"/>
      <c r="D23" s="74"/>
      <c r="E23" s="124" t="s">
        <v>139</v>
      </c>
      <c r="F23" s="74"/>
      <c r="G23" s="208" t="s">
        <v>260</v>
      </c>
      <c r="H23" s="74"/>
      <c r="I23" s="74" t="s">
        <v>139</v>
      </c>
      <c r="J23" s="74" t="s">
        <v>99</v>
      </c>
      <c r="K23" s="74"/>
      <c r="L23" s="74" t="s">
        <v>139</v>
      </c>
      <c r="M23" s="74" t="s">
        <v>139</v>
      </c>
      <c r="N23" s="208" t="s">
        <v>260</v>
      </c>
      <c r="O23" s="206" t="s">
        <v>210</v>
      </c>
      <c r="P23" s="208" t="s">
        <v>260</v>
      </c>
      <c r="Q23" s="206"/>
      <c r="R23" s="74" t="s">
        <v>261</v>
      </c>
      <c r="S23" s="122" t="s">
        <v>139</v>
      </c>
      <c r="T23" s="74"/>
      <c r="U23" s="266"/>
      <c r="V23" s="74"/>
      <c r="W23" s="91" t="s">
        <v>105</v>
      </c>
      <c r="X23" s="88"/>
      <c r="Y23" s="88"/>
      <c r="Z23" s="88" t="s">
        <v>257</v>
      </c>
      <c r="AA23" s="89"/>
    </row>
    <row r="24" spans="1:27" ht="16.5" customHeight="1" x14ac:dyDescent="0.25">
      <c r="A24" s="86">
        <f t="shared" si="1"/>
        <v>44337</v>
      </c>
      <c r="B24" s="87">
        <f t="shared" si="0"/>
        <v>44337</v>
      </c>
      <c r="C24" s="208" t="s">
        <v>260</v>
      </c>
      <c r="D24" s="74" t="s">
        <v>262</v>
      </c>
      <c r="E24" s="124"/>
      <c r="F24" s="74"/>
      <c r="G24" s="74"/>
      <c r="H24" s="74" t="s">
        <v>139</v>
      </c>
      <c r="I24" s="74"/>
      <c r="J24" s="74" t="s">
        <v>107</v>
      </c>
      <c r="K24" s="74"/>
      <c r="L24" s="208" t="s">
        <v>260</v>
      </c>
      <c r="M24" s="74" t="s">
        <v>139</v>
      </c>
      <c r="N24" s="122"/>
      <c r="O24" s="206" t="s">
        <v>216</v>
      </c>
      <c r="P24" s="74"/>
      <c r="Q24" s="206"/>
      <c r="R24" s="74" t="s">
        <v>263</v>
      </c>
      <c r="S24" s="122" t="s">
        <v>139</v>
      </c>
      <c r="T24" s="90" t="s">
        <v>91</v>
      </c>
      <c r="U24" s="266"/>
      <c r="V24" s="74" t="s">
        <v>139</v>
      </c>
      <c r="W24" s="91" t="s">
        <v>141</v>
      </c>
      <c r="X24" s="88"/>
      <c r="Y24" s="88"/>
      <c r="Z24" s="88" t="s">
        <v>257</v>
      </c>
      <c r="AA24" s="89"/>
    </row>
    <row r="25" spans="1:27" ht="16.5" customHeight="1" x14ac:dyDescent="0.25">
      <c r="A25" s="86">
        <f t="shared" si="1"/>
        <v>44338</v>
      </c>
      <c r="B25" s="87">
        <f t="shared" si="0"/>
        <v>44338</v>
      </c>
      <c r="C25" s="74" t="s">
        <v>139</v>
      </c>
      <c r="D25" s="74" t="s">
        <v>139</v>
      </c>
      <c r="E25" s="74"/>
      <c r="F25" s="74" t="s">
        <v>139</v>
      </c>
      <c r="G25" s="74"/>
      <c r="H25" s="74" t="s">
        <v>139</v>
      </c>
      <c r="I25" s="74"/>
      <c r="J25" s="74" t="s">
        <v>107</v>
      </c>
      <c r="K25" s="90"/>
      <c r="L25" s="74"/>
      <c r="M25" s="74" t="s">
        <v>139</v>
      </c>
      <c r="N25" s="125" t="s">
        <v>143</v>
      </c>
      <c r="O25" s="81"/>
      <c r="P25" s="74" t="s">
        <v>144</v>
      </c>
      <c r="Q25" s="209"/>
      <c r="R25" s="74"/>
      <c r="S25" s="196" t="s">
        <v>91</v>
      </c>
      <c r="T25" s="74" t="s">
        <v>139</v>
      </c>
      <c r="U25" s="266"/>
      <c r="V25" s="74" t="s">
        <v>139</v>
      </c>
      <c r="W25" s="74"/>
      <c r="X25" s="88"/>
      <c r="Y25" s="88"/>
      <c r="Z25" s="88" t="s">
        <v>257</v>
      </c>
      <c r="AA25" s="89"/>
    </row>
    <row r="26" spans="1:27" ht="16.5" customHeight="1" x14ac:dyDescent="0.25">
      <c r="A26" s="86">
        <f t="shared" si="1"/>
        <v>44339</v>
      </c>
      <c r="B26" s="87">
        <f t="shared" si="0"/>
        <v>44339</v>
      </c>
      <c r="C26" s="74" t="s">
        <v>139</v>
      </c>
      <c r="D26" s="74"/>
      <c r="E26" s="74" t="s">
        <v>139</v>
      </c>
      <c r="F26" s="74"/>
      <c r="G26" s="74" t="s">
        <v>139</v>
      </c>
      <c r="H26" s="74"/>
      <c r="I26" s="74" t="s">
        <v>139</v>
      </c>
      <c r="J26" s="74" t="s">
        <v>106</v>
      </c>
      <c r="K26" s="74"/>
      <c r="L26" s="74"/>
      <c r="M26" s="74" t="s">
        <v>139</v>
      </c>
      <c r="N26" s="125" t="s">
        <v>147</v>
      </c>
      <c r="O26" s="81"/>
      <c r="P26" s="74" t="s">
        <v>144</v>
      </c>
      <c r="Q26" s="209"/>
      <c r="R26" s="74"/>
      <c r="S26" s="196"/>
      <c r="T26" s="74"/>
      <c r="U26" s="266"/>
      <c r="V26" s="74"/>
      <c r="W26" s="74"/>
      <c r="X26" s="88"/>
      <c r="Y26" s="88" t="s">
        <v>146</v>
      </c>
      <c r="Z26" s="88" t="s">
        <v>257</v>
      </c>
      <c r="AA26" s="89"/>
    </row>
    <row r="27" spans="1:27" ht="16.5" customHeight="1" x14ac:dyDescent="0.25">
      <c r="A27" s="86">
        <f t="shared" si="1"/>
        <v>44340</v>
      </c>
      <c r="B27" s="87">
        <f t="shared" si="0"/>
        <v>44340</v>
      </c>
      <c r="C27" s="74"/>
      <c r="D27" s="74"/>
      <c r="E27" s="74"/>
      <c r="F27" s="74"/>
      <c r="G27" s="74" t="s">
        <v>139</v>
      </c>
      <c r="H27" s="74" t="s">
        <v>139</v>
      </c>
      <c r="I27" s="74" t="s">
        <v>139</v>
      </c>
      <c r="J27" s="74" t="s">
        <v>112</v>
      </c>
      <c r="K27" s="74" t="s">
        <v>139</v>
      </c>
      <c r="L27" s="74"/>
      <c r="M27" s="90" t="s">
        <v>264</v>
      </c>
      <c r="N27" s="266"/>
      <c r="O27" s="206" t="s">
        <v>218</v>
      </c>
      <c r="P27" s="266"/>
      <c r="Q27" s="206"/>
      <c r="R27" s="74" t="s">
        <v>265</v>
      </c>
      <c r="S27" s="122"/>
      <c r="T27" s="208" t="s">
        <v>260</v>
      </c>
      <c r="U27" s="266"/>
      <c r="V27" s="74"/>
      <c r="W27" s="91" t="s">
        <v>105</v>
      </c>
      <c r="X27" s="88"/>
      <c r="Y27" s="88" t="s">
        <v>107</v>
      </c>
      <c r="Z27" s="88" t="s">
        <v>257</v>
      </c>
      <c r="AA27" s="89"/>
    </row>
    <row r="28" spans="1:27" ht="16.5" customHeight="1" x14ac:dyDescent="0.25">
      <c r="A28" s="86">
        <f t="shared" si="1"/>
        <v>44341</v>
      </c>
      <c r="B28" s="87">
        <f t="shared" si="0"/>
        <v>44341</v>
      </c>
      <c r="C28" s="74"/>
      <c r="D28" s="74"/>
      <c r="E28" s="208"/>
      <c r="F28" s="208" t="s">
        <v>260</v>
      </c>
      <c r="G28" s="74"/>
      <c r="H28" s="208" t="s">
        <v>260</v>
      </c>
      <c r="I28" s="74"/>
      <c r="J28" s="74" t="s">
        <v>112</v>
      </c>
      <c r="K28" s="74"/>
      <c r="L28" s="74"/>
      <c r="M28" s="74"/>
      <c r="N28" s="266"/>
      <c r="O28" s="206" t="s">
        <v>221</v>
      </c>
      <c r="P28" s="266"/>
      <c r="Q28" s="206"/>
      <c r="R28" s="74" t="s">
        <v>266</v>
      </c>
      <c r="S28" s="210" t="s">
        <v>260</v>
      </c>
      <c r="T28" s="74"/>
      <c r="U28" s="266"/>
      <c r="V28" s="74"/>
      <c r="W28" s="91" t="s">
        <v>141</v>
      </c>
      <c r="X28" s="88" t="s">
        <v>149</v>
      </c>
      <c r="Y28" s="88"/>
      <c r="Z28" s="88" t="s">
        <v>257</v>
      </c>
      <c r="AA28" s="89"/>
    </row>
    <row r="29" spans="1:27" ht="16.5" customHeight="1" x14ac:dyDescent="0.25">
      <c r="A29" s="86">
        <f t="shared" si="1"/>
        <v>44342</v>
      </c>
      <c r="B29" s="87">
        <f t="shared" si="0"/>
        <v>44342</v>
      </c>
      <c r="C29" s="74"/>
      <c r="D29" s="74" t="s">
        <v>139</v>
      </c>
      <c r="E29" s="208" t="s">
        <v>260</v>
      </c>
      <c r="F29" s="74" t="s">
        <v>139</v>
      </c>
      <c r="G29" s="208"/>
      <c r="H29" s="74"/>
      <c r="I29" s="74"/>
      <c r="J29" s="74" t="s">
        <v>99</v>
      </c>
      <c r="K29" s="208" t="s">
        <v>260</v>
      </c>
      <c r="L29" s="74"/>
      <c r="M29" s="74"/>
      <c r="N29" s="266"/>
      <c r="O29" s="206" t="s">
        <v>267</v>
      </c>
      <c r="P29" s="266"/>
      <c r="Q29" s="206"/>
      <c r="R29" s="74" t="s">
        <v>268</v>
      </c>
      <c r="S29" s="122" t="s">
        <v>139</v>
      </c>
      <c r="T29" s="74"/>
      <c r="U29" s="266"/>
      <c r="V29" s="74"/>
      <c r="W29" s="91"/>
      <c r="X29" s="88" t="s">
        <v>152</v>
      </c>
      <c r="Y29" s="88"/>
      <c r="Z29" s="88" t="s">
        <v>257</v>
      </c>
      <c r="AA29" s="89"/>
    </row>
    <row r="30" spans="1:27" ht="16.5" customHeight="1" x14ac:dyDescent="0.25">
      <c r="A30" s="86">
        <f t="shared" si="1"/>
        <v>44343</v>
      </c>
      <c r="B30" s="87">
        <f t="shared" si="0"/>
        <v>44343</v>
      </c>
      <c r="C30" s="74"/>
      <c r="D30" s="74"/>
      <c r="E30" s="74" t="s">
        <v>139</v>
      </c>
      <c r="F30" s="74"/>
      <c r="G30" s="74" t="s">
        <v>139</v>
      </c>
      <c r="H30" s="74"/>
      <c r="I30" s="74" t="s">
        <v>139</v>
      </c>
      <c r="J30" s="74" t="s">
        <v>99</v>
      </c>
      <c r="K30" s="74" t="s">
        <v>139</v>
      </c>
      <c r="L30" s="74"/>
      <c r="M30" s="74"/>
      <c r="N30" s="122"/>
      <c r="O30" s="206" t="s">
        <v>269</v>
      </c>
      <c r="P30" s="74"/>
      <c r="Q30" s="206"/>
      <c r="R30" s="74" t="s">
        <v>270</v>
      </c>
      <c r="S30" s="122"/>
      <c r="T30" s="74" t="s">
        <v>139</v>
      </c>
      <c r="U30" s="266"/>
      <c r="V30" s="74"/>
      <c r="W30" s="91" t="s">
        <v>105</v>
      </c>
      <c r="X30" s="88"/>
      <c r="Y30" s="88"/>
      <c r="Z30" s="88" t="s">
        <v>257</v>
      </c>
      <c r="AA30" s="89"/>
    </row>
    <row r="31" spans="1:27" ht="16.5" customHeight="1" x14ac:dyDescent="0.25">
      <c r="A31" s="86">
        <f t="shared" si="1"/>
        <v>44344</v>
      </c>
      <c r="B31" s="87">
        <f t="shared" si="0"/>
        <v>44344</v>
      </c>
      <c r="C31" s="74"/>
      <c r="D31" s="74"/>
      <c r="E31" s="74" t="s">
        <v>139</v>
      </c>
      <c r="F31" s="74"/>
      <c r="G31" s="74" t="s">
        <v>139</v>
      </c>
      <c r="H31" s="74"/>
      <c r="I31" s="74" t="s">
        <v>139</v>
      </c>
      <c r="J31" s="74" t="s">
        <v>106</v>
      </c>
      <c r="K31" s="74"/>
      <c r="L31" s="74" t="s">
        <v>139</v>
      </c>
      <c r="M31" s="208" t="s">
        <v>260</v>
      </c>
      <c r="N31" s="122"/>
      <c r="O31" s="206" t="s">
        <v>271</v>
      </c>
      <c r="P31" s="74"/>
      <c r="Q31" s="206"/>
      <c r="R31" s="90" t="s">
        <v>201</v>
      </c>
      <c r="S31" s="196" t="s">
        <v>91</v>
      </c>
      <c r="T31" s="74" t="s">
        <v>139</v>
      </c>
      <c r="U31" s="266"/>
      <c r="V31" s="74" t="s">
        <v>139</v>
      </c>
      <c r="W31" s="91" t="s">
        <v>141</v>
      </c>
      <c r="X31" s="88"/>
      <c r="Y31" s="88"/>
      <c r="Z31" s="88" t="s">
        <v>257</v>
      </c>
      <c r="AA31" s="89"/>
    </row>
    <row r="32" spans="1:27" ht="16.5" customHeight="1" x14ac:dyDescent="0.25">
      <c r="A32" s="86">
        <f t="shared" si="1"/>
        <v>44345</v>
      </c>
      <c r="B32" s="87">
        <f t="shared" si="0"/>
        <v>44345</v>
      </c>
      <c r="C32" s="74" t="s">
        <v>139</v>
      </c>
      <c r="D32" s="74" t="s">
        <v>139</v>
      </c>
      <c r="E32" s="90" t="s">
        <v>201</v>
      </c>
      <c r="F32" s="74" t="s">
        <v>139</v>
      </c>
      <c r="G32" s="74"/>
      <c r="H32" s="74" t="s">
        <v>139</v>
      </c>
      <c r="I32" s="74"/>
      <c r="J32" s="74" t="s">
        <v>107</v>
      </c>
      <c r="K32" s="74" t="s">
        <v>139</v>
      </c>
      <c r="L32" s="74" t="s">
        <v>139</v>
      </c>
      <c r="M32" s="74"/>
      <c r="N32" s="194" t="s">
        <v>143</v>
      </c>
      <c r="O32" s="81"/>
      <c r="P32" s="267" t="s">
        <v>272</v>
      </c>
      <c r="Q32" s="267"/>
      <c r="R32" s="74" t="s">
        <v>139</v>
      </c>
      <c r="S32" s="122"/>
      <c r="T32" s="74" t="s">
        <v>139</v>
      </c>
      <c r="U32" s="266"/>
      <c r="V32" s="74"/>
      <c r="W32" s="74"/>
      <c r="X32" s="88"/>
      <c r="Y32" s="88"/>
      <c r="Z32" s="211" t="s">
        <v>257</v>
      </c>
      <c r="AA32" s="89"/>
    </row>
    <row r="33" spans="1:27" ht="16.5" customHeight="1" x14ac:dyDescent="0.25">
      <c r="A33" s="86">
        <f t="shared" si="1"/>
        <v>44346</v>
      </c>
      <c r="B33" s="87">
        <f t="shared" si="0"/>
        <v>44346</v>
      </c>
      <c r="C33" s="74" t="s">
        <v>139</v>
      </c>
      <c r="D33" s="74"/>
      <c r="E33" s="74" t="s">
        <v>139</v>
      </c>
      <c r="F33" s="74" t="s">
        <v>139</v>
      </c>
      <c r="G33" s="74"/>
      <c r="H33" s="74" t="s">
        <v>139</v>
      </c>
      <c r="I33" s="74"/>
      <c r="J33" s="74" t="s">
        <v>107</v>
      </c>
      <c r="K33" s="74"/>
      <c r="L33" s="74" t="s">
        <v>139</v>
      </c>
      <c r="M33" s="74" t="s">
        <v>139</v>
      </c>
      <c r="N33" s="194" t="s">
        <v>147</v>
      </c>
      <c r="O33" s="81"/>
      <c r="P33" s="267" t="s">
        <v>273</v>
      </c>
      <c r="Q33" s="267"/>
      <c r="R33" s="74" t="s">
        <v>139</v>
      </c>
      <c r="S33" s="212" t="s">
        <v>139</v>
      </c>
      <c r="T33" s="90" t="s">
        <v>91</v>
      </c>
      <c r="U33" s="266"/>
      <c r="V33" s="74" t="s">
        <v>139</v>
      </c>
      <c r="W33" s="74"/>
      <c r="X33" s="88"/>
      <c r="Y33" s="88" t="s">
        <v>146</v>
      </c>
      <c r="Z33" s="213" t="s">
        <v>257</v>
      </c>
      <c r="AA33" s="89"/>
    </row>
    <row r="34" spans="1:27" ht="16.5" customHeight="1" x14ac:dyDescent="0.25">
      <c r="A34" s="86">
        <f t="shared" si="1"/>
        <v>44347</v>
      </c>
      <c r="B34" s="87">
        <f t="shared" si="0"/>
        <v>44347</v>
      </c>
      <c r="C34" s="74"/>
      <c r="D34" s="74"/>
      <c r="E34" s="74"/>
      <c r="F34" s="74"/>
      <c r="G34" s="74"/>
      <c r="H34" s="214" t="s">
        <v>274</v>
      </c>
      <c r="I34" s="74"/>
      <c r="J34" s="74" t="s">
        <v>106</v>
      </c>
      <c r="K34" s="74"/>
      <c r="L34" s="74"/>
      <c r="M34" s="74" t="s">
        <v>139</v>
      </c>
      <c r="N34" s="122"/>
      <c r="O34" s="206" t="s">
        <v>275</v>
      </c>
      <c r="P34" s="74"/>
      <c r="Q34" s="206"/>
      <c r="R34" s="90" t="s">
        <v>209</v>
      </c>
      <c r="S34" s="122" t="s">
        <v>139</v>
      </c>
      <c r="T34" s="90"/>
      <c r="U34" s="266"/>
      <c r="V34" s="74"/>
      <c r="W34" s="91" t="s">
        <v>105</v>
      </c>
      <c r="X34" s="88"/>
      <c r="Y34" s="88"/>
      <c r="Z34" s="213" t="s">
        <v>257</v>
      </c>
      <c r="AA34" s="89"/>
    </row>
    <row r="35" spans="1:27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40"/>
      <c r="S35" s="139"/>
      <c r="T35" s="140"/>
      <c r="U35" s="140"/>
      <c r="V35" s="140"/>
      <c r="W35" s="140"/>
      <c r="X35" s="141"/>
      <c r="Y35" s="141"/>
      <c r="Z35" s="141"/>
      <c r="AA35" s="141"/>
    </row>
    <row r="36" spans="1:27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40"/>
      <c r="S36" s="139"/>
      <c r="T36" s="140"/>
      <c r="U36" s="140"/>
      <c r="V36" s="140"/>
      <c r="W36" s="140"/>
      <c r="X36" s="139"/>
      <c r="Y36" s="140"/>
      <c r="Z36" s="141"/>
      <c r="AA36" s="141"/>
    </row>
    <row r="37" spans="1:27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40"/>
      <c r="S37" s="139"/>
      <c r="T37" s="140"/>
      <c r="U37" s="140"/>
      <c r="V37" s="140"/>
      <c r="W37" s="140"/>
      <c r="X37" s="139"/>
      <c r="Y37" s="140"/>
      <c r="Z37" s="141"/>
      <c r="AA37" s="141"/>
    </row>
    <row r="38" spans="1:27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40"/>
      <c r="S38" s="139"/>
      <c r="T38" s="138"/>
      <c r="U38" s="138"/>
      <c r="V38" s="138"/>
      <c r="W38" s="138"/>
      <c r="X38" s="141"/>
      <c r="Y38" s="141"/>
      <c r="Z38" s="141"/>
      <c r="AA38" s="141"/>
    </row>
    <row r="39" spans="1:27" s="182" customFormat="1" ht="16.5" customHeight="1" x14ac:dyDescent="0.3">
      <c r="A39" s="175"/>
      <c r="B39" s="176" t="s">
        <v>224</v>
      </c>
      <c r="C39" s="215">
        <f>+A5</f>
        <v>44318</v>
      </c>
      <c r="D39" s="216">
        <v>11</v>
      </c>
      <c r="E39" s="217" t="s">
        <v>214</v>
      </c>
      <c r="F39" s="140"/>
      <c r="G39" s="139"/>
      <c r="H39" s="139"/>
      <c r="I39" s="139"/>
      <c r="J39" s="139"/>
      <c r="K39" s="139"/>
      <c r="L39" s="140"/>
      <c r="M39" s="140"/>
      <c r="N39" s="141"/>
      <c r="O39" s="140"/>
      <c r="P39" s="180"/>
      <c r="Q39" s="141"/>
      <c r="R39" s="140"/>
      <c r="S39" s="140"/>
      <c r="T39" s="140"/>
      <c r="U39" s="140"/>
      <c r="V39" s="140"/>
      <c r="W39" s="140"/>
      <c r="X39" s="140"/>
      <c r="Y39" s="140"/>
      <c r="Z39" s="140"/>
      <c r="AA39" s="140"/>
    </row>
    <row r="41" spans="1:27" ht="16.5" customHeight="1" x14ac:dyDescent="0.25">
      <c r="N41" s="107" t="s">
        <v>168</v>
      </c>
      <c r="O41" s="107" t="s">
        <v>168</v>
      </c>
      <c r="P41" s="107" t="s">
        <v>148</v>
      </c>
      <c r="Q41" s="107" t="s">
        <v>148</v>
      </c>
      <c r="R41" s="71" t="s">
        <v>225</v>
      </c>
      <c r="S41" s="71"/>
      <c r="T41" s="71"/>
      <c r="U41" s="71"/>
      <c r="V41" s="71"/>
      <c r="W41" s="108" t="s">
        <v>141</v>
      </c>
      <c r="X41" s="107" t="s">
        <v>149</v>
      </c>
      <c r="Y41" s="107" t="s">
        <v>109</v>
      </c>
      <c r="Z41" s="109" t="s">
        <v>142</v>
      </c>
    </row>
    <row r="42" spans="1:27" ht="16.5" customHeight="1" x14ac:dyDescent="0.25">
      <c r="N42" s="107">
        <f>COUNTIF(N$4:N$33,"陳惠婷+")</f>
        <v>0</v>
      </c>
      <c r="O42" s="107">
        <f>COUNTIF(O$4:O$33,"陳惠婷+")</f>
        <v>0</v>
      </c>
      <c r="P42" s="107">
        <f>COUNTIF(P$4:P$33,"張睿君")</f>
        <v>3</v>
      </c>
      <c r="Q42" s="107">
        <f>COUNTIF(Q$4:Q$33,"張睿君")</f>
        <v>8</v>
      </c>
      <c r="R42" s="71" t="s">
        <v>276</v>
      </c>
      <c r="S42" s="71"/>
      <c r="T42" s="71"/>
      <c r="U42" s="71"/>
      <c r="V42" s="71"/>
      <c r="W42" s="107">
        <f>COUNTIF(W$4:W$34,"植森")</f>
        <v>8</v>
      </c>
      <c r="X42" s="107">
        <f>COUNTIF(X$4:X$34,"蔡焜煌")</f>
        <v>3</v>
      </c>
      <c r="Y42" s="107">
        <f>COUNTIF(Y$4:Y$34,"張可欣")</f>
        <v>0</v>
      </c>
      <c r="Z42" s="107">
        <f>COUNTIF(Z$4:Z$34,"張宏賓")</f>
        <v>2</v>
      </c>
    </row>
    <row r="43" spans="1:27" ht="16.5" customHeight="1" x14ac:dyDescent="0.25">
      <c r="N43" s="107" t="s">
        <v>147</v>
      </c>
      <c r="O43" s="107" t="s">
        <v>147</v>
      </c>
      <c r="P43" s="107" t="s">
        <v>140</v>
      </c>
      <c r="Q43" s="107" t="s">
        <v>140</v>
      </c>
      <c r="R43" s="71" t="s">
        <v>277</v>
      </c>
      <c r="S43" s="71"/>
      <c r="T43" s="71"/>
      <c r="U43" s="71"/>
      <c r="V43" s="71"/>
      <c r="W43" s="107" t="s">
        <v>105</v>
      </c>
      <c r="X43" s="107" t="s">
        <v>152</v>
      </c>
      <c r="Y43" s="107" t="s">
        <v>146</v>
      </c>
      <c r="Z43" s="107"/>
    </row>
    <row r="44" spans="1:27" ht="16.5" customHeight="1" x14ac:dyDescent="0.25">
      <c r="N44" s="107">
        <f>COUNTIF(N$4:N$33,"陳嘉琪")</f>
        <v>2</v>
      </c>
      <c r="O44" s="107">
        <f>COUNTIF(O$4:O$33,"陳嘉琪")</f>
        <v>0</v>
      </c>
      <c r="P44" s="107">
        <f>COUNTIF(P$4:P$33,"李慧珍")</f>
        <v>2</v>
      </c>
      <c r="Q44" s="107">
        <f>COUNTIF(Q$4:Q$33,"李慧珍")</f>
        <v>6</v>
      </c>
      <c r="R44" s="71">
        <v>10</v>
      </c>
      <c r="S44" s="71"/>
      <c r="T44" s="71"/>
      <c r="U44" s="71"/>
      <c r="V44" s="71"/>
      <c r="W44" s="107">
        <f>COUNTIF(W$4:W$34,"玉雪")</f>
        <v>9</v>
      </c>
      <c r="X44" s="107">
        <f>COUNTIF(X$4:X$34,X43)</f>
        <v>2</v>
      </c>
      <c r="Y44" s="107">
        <f>COUNTIF(Y$4:Y$34,"洪千涵")</f>
        <v>5</v>
      </c>
      <c r="Z44" s="107"/>
    </row>
    <row r="45" spans="1:27" ht="16.5" customHeight="1" x14ac:dyDescent="0.25">
      <c r="N45" s="107" t="s">
        <v>143</v>
      </c>
      <c r="O45" s="107" t="s">
        <v>143</v>
      </c>
      <c r="P45" s="107" t="s">
        <v>144</v>
      </c>
      <c r="Q45" s="107" t="s">
        <v>144</v>
      </c>
      <c r="R45" s="149" t="s">
        <v>196</v>
      </c>
      <c r="S45" s="71"/>
      <c r="T45" s="71"/>
      <c r="U45" s="71"/>
      <c r="V45" s="71"/>
      <c r="X45" s="107"/>
      <c r="Y45" s="107" t="s">
        <v>107</v>
      </c>
      <c r="Z45" s="107"/>
    </row>
    <row r="46" spans="1:27" ht="16.5" customHeight="1" x14ac:dyDescent="0.25">
      <c r="N46" s="107">
        <f>COUNTIF(N$4:N$33,"吳婉綺")</f>
        <v>8</v>
      </c>
      <c r="O46" s="107">
        <f>COUNTIF(O$4:O$33,"吳婉綺")</f>
        <v>6</v>
      </c>
      <c r="P46" s="107">
        <f>COUNTIF(P$4:P$33,"張喻嘉")</f>
        <v>4</v>
      </c>
      <c r="Q46" s="107">
        <f>COUNTIF(Q$4:Q$33,"張喻嘉")</f>
        <v>2</v>
      </c>
      <c r="R46" s="149" t="s">
        <v>278</v>
      </c>
      <c r="S46" s="71"/>
      <c r="T46" s="71"/>
      <c r="U46" s="71"/>
      <c r="V46" s="71"/>
      <c r="X46" s="107"/>
      <c r="Y46" s="107">
        <f>COUNTIF(Y$4:Y$34,"洪依馨")</f>
        <v>2</v>
      </c>
      <c r="Z46" s="107"/>
    </row>
    <row r="47" spans="1:27" ht="16.5" customHeight="1" x14ac:dyDescent="0.25">
      <c r="N47" s="107" t="s">
        <v>99</v>
      </c>
      <c r="O47" s="107" t="s">
        <v>108</v>
      </c>
      <c r="P47" s="107" t="s">
        <v>169</v>
      </c>
      <c r="Q47" s="107" t="s">
        <v>169</v>
      </c>
      <c r="R47" s="71"/>
      <c r="S47" s="71"/>
      <c r="T47" s="71"/>
      <c r="U47" s="71"/>
      <c r="V47" s="71"/>
      <c r="X47" s="107"/>
      <c r="Y47" s="110"/>
      <c r="Z47" s="107"/>
    </row>
    <row r="48" spans="1:27" ht="16.5" customHeight="1" x14ac:dyDescent="0.25">
      <c r="N48" s="107">
        <f>COUNTIF(N$4:N$33,"余亭樺")</f>
        <v>0</v>
      </c>
      <c r="O48" s="107">
        <f>COUNTIF(O$4:O$33,"張佑任")</f>
        <v>0</v>
      </c>
      <c r="P48" s="107">
        <f>COUNTIF(P$4:P$33,"曾婉琪+")</f>
        <v>0</v>
      </c>
      <c r="Q48" s="107">
        <f>COUNTIF(Q$4:Q$33,"曾婉琪+")</f>
        <v>0</v>
      </c>
      <c r="R48" s="71"/>
      <c r="S48" s="71"/>
      <c r="T48" s="71"/>
      <c r="U48" s="71"/>
      <c r="V48" s="71"/>
      <c r="X48" s="107" t="s">
        <v>170</v>
      </c>
      <c r="Y48" s="107" t="s">
        <v>171</v>
      </c>
      <c r="Z48" s="107" t="s">
        <v>172</v>
      </c>
    </row>
    <row r="49" spans="14:26" ht="16.5" customHeight="1" x14ac:dyDescent="0.25">
      <c r="N49" s="109" t="s">
        <v>173</v>
      </c>
      <c r="O49" s="109" t="s">
        <v>173</v>
      </c>
      <c r="P49" s="108"/>
      <c r="Q49" s="109" t="s">
        <v>106</v>
      </c>
      <c r="R49" s="71"/>
      <c r="S49" s="71"/>
      <c r="T49" s="71"/>
      <c r="U49" s="71"/>
      <c r="V49" s="71"/>
      <c r="X49" s="107">
        <f>COUNTBLANK(X$4:X$34)</f>
        <v>26</v>
      </c>
      <c r="Y49" s="107">
        <f>COUNTBLANK(Y$4:Y$34)</f>
        <v>24</v>
      </c>
      <c r="Z49" s="107">
        <f>COUNTBLANK(Z$4:Z$34)</f>
        <v>14</v>
      </c>
    </row>
    <row r="50" spans="14:26" ht="16.5" customHeight="1" x14ac:dyDescent="0.25">
      <c r="N50" s="107">
        <f>COUNTIF(N$4:N$33,"吳宇虹")</f>
        <v>0</v>
      </c>
      <c r="O50" s="107">
        <f>COUNTIF(O$4:O$33,"吳宇虹+")</f>
        <v>0</v>
      </c>
      <c r="P50" s="107"/>
      <c r="Q50" s="107">
        <f>COUNTIF(Q$4:Q$33,"黃欣儀")</f>
        <v>0</v>
      </c>
      <c r="R50" s="71"/>
      <c r="S50" s="71"/>
      <c r="T50" s="71"/>
      <c r="U50" s="71"/>
      <c r="V50" s="71"/>
      <c r="X50" s="107" t="s">
        <v>174</v>
      </c>
      <c r="Y50" s="107" t="s">
        <v>174</v>
      </c>
      <c r="Z50" s="107" t="s">
        <v>174</v>
      </c>
    </row>
    <row r="51" spans="14:26" ht="16.5" customHeight="1" x14ac:dyDescent="0.25">
      <c r="R51" s="71"/>
      <c r="S51" s="71"/>
      <c r="T51" s="71"/>
      <c r="U51" s="71"/>
      <c r="V51" s="71"/>
      <c r="X51" s="107">
        <f>+X42+X44+X49</f>
        <v>31</v>
      </c>
      <c r="Y51" s="107">
        <f>+Y42+Y44+Y46+Y49</f>
        <v>31</v>
      </c>
      <c r="Z51" s="107">
        <f>+Z42+Z44+Z49</f>
        <v>16</v>
      </c>
    </row>
    <row r="52" spans="14:26" ht="16.5" customHeight="1" x14ac:dyDescent="0.25">
      <c r="N52" s="71"/>
      <c r="O52" s="71"/>
      <c r="P52" s="70"/>
      <c r="Q52" s="70"/>
      <c r="R52" s="71"/>
      <c r="S52" s="71"/>
      <c r="T52" s="71"/>
      <c r="U52" s="71"/>
      <c r="V52" s="71"/>
      <c r="X52" s="107"/>
      <c r="Y52" s="110"/>
      <c r="Z52" s="107"/>
    </row>
    <row r="53" spans="14:26" ht="16.5" customHeight="1" x14ac:dyDescent="0.25">
      <c r="N53" s="71" t="s">
        <v>175</v>
      </c>
      <c r="O53" s="71" t="s">
        <v>176</v>
      </c>
      <c r="P53" s="71" t="s">
        <v>177</v>
      </c>
      <c r="Q53" s="71"/>
      <c r="R53" s="71"/>
      <c r="S53" s="71"/>
      <c r="T53" s="71"/>
      <c r="U53" s="71"/>
      <c r="V53" s="71"/>
      <c r="W53" s="109"/>
      <c r="X53" s="107" t="s">
        <v>178</v>
      </c>
      <c r="Y53" s="110" t="s">
        <v>179</v>
      </c>
      <c r="Z53" s="107" t="s">
        <v>180</v>
      </c>
    </row>
    <row r="54" spans="14:26" ht="16.5" customHeight="1" x14ac:dyDescent="0.25">
      <c r="N54" s="71">
        <f>COUNTBLANK(N5:N34)</f>
        <v>20</v>
      </c>
      <c r="O54" s="71">
        <f>COUNTBLANK(O5:O34)</f>
        <v>14</v>
      </c>
      <c r="P54" s="71">
        <f>COUNTBLANK(P5:P34)</f>
        <v>19</v>
      </c>
      <c r="Q54" s="71"/>
      <c r="R54" s="71"/>
      <c r="S54" s="71"/>
      <c r="T54" s="71"/>
      <c r="U54" s="71"/>
      <c r="V54" s="71"/>
      <c r="W54" s="109"/>
      <c r="X54" s="107">
        <f>-(X51-X49-D39)</f>
        <v>6</v>
      </c>
      <c r="Y54" s="107">
        <f>-(Y51-Y49-D39)</f>
        <v>4</v>
      </c>
      <c r="Z54" s="107">
        <f>-(Z51-Z49-D39)</f>
        <v>9</v>
      </c>
    </row>
    <row r="55" spans="14:26" ht="16.5" customHeight="1" x14ac:dyDescent="0.25">
      <c r="N55" s="71" t="s">
        <v>174</v>
      </c>
      <c r="O55" s="71" t="s">
        <v>174</v>
      </c>
      <c r="P55" s="71" t="s">
        <v>174</v>
      </c>
      <c r="Q55" s="71" t="s">
        <v>174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14:26" ht="16.5" customHeight="1" x14ac:dyDescent="0.25">
      <c r="N56" s="71">
        <f>+N42+N46+N44+N48+N50+N52+N54</f>
        <v>30</v>
      </c>
      <c r="O56" s="71">
        <f>+O42+O46+O44+O48+O50+O52+O54</f>
        <v>20</v>
      </c>
      <c r="P56" s="71">
        <f>+P42+P46+P44+P48+P50+P52+P54</f>
        <v>28</v>
      </c>
      <c r="Q56" s="71">
        <f>+Q42+Q46+Q44+Q48+Q50+Q52+Q54</f>
        <v>16</v>
      </c>
      <c r="R56" s="71"/>
      <c r="S56" s="71"/>
      <c r="T56" s="71"/>
      <c r="U56" s="71"/>
      <c r="V56" s="71"/>
      <c r="W56" s="71"/>
      <c r="X56" s="71"/>
      <c r="Y56" s="71"/>
      <c r="Z56" s="218" t="s">
        <v>279</v>
      </c>
    </row>
    <row r="57" spans="14:26" ht="16.5" customHeight="1" x14ac:dyDescent="0.25">
      <c r="N57" s="113">
        <f>COUNTA(N$4:N$34)+N54</f>
        <v>31</v>
      </c>
      <c r="O57" s="113">
        <f>COUNTA(O$4:O$35)+O54</f>
        <v>31</v>
      </c>
      <c r="P57" s="113">
        <f>COUNTA(P$4:P$35)+P54</f>
        <v>31</v>
      </c>
      <c r="Q57" s="113">
        <f>COUNTA(Q$4:Q$35)+Q54</f>
        <v>16</v>
      </c>
      <c r="R57" s="71"/>
      <c r="S57" s="71"/>
      <c r="T57" s="71"/>
      <c r="U57" s="71"/>
      <c r="V57" s="71"/>
      <c r="W57" s="71"/>
      <c r="X57" s="71"/>
      <c r="Y57" s="71"/>
      <c r="Z57" s="219" t="s">
        <v>280</v>
      </c>
    </row>
    <row r="58" spans="14:26" ht="16.5" customHeight="1" x14ac:dyDescent="0.25">
      <c r="Z58" s="110" t="s">
        <v>281</v>
      </c>
    </row>
    <row r="59" spans="14:26" ht="16.5" customHeight="1" x14ac:dyDescent="0.25">
      <c r="Z59" s="110" t="s">
        <v>282</v>
      </c>
    </row>
    <row r="60" spans="14:26" ht="16.5" customHeight="1" x14ac:dyDescent="0.25">
      <c r="Z60" s="110" t="s">
        <v>283</v>
      </c>
    </row>
  </sheetData>
  <autoFilter ref="A2:AMK39" xr:uid="{00000000-0001-0000-0600-000000000000}"/>
  <mergeCells count="15">
    <mergeCell ref="B35:N35"/>
    <mergeCell ref="B36:N36"/>
    <mergeCell ref="B37:N37"/>
    <mergeCell ref="B38:N38"/>
    <mergeCell ref="X1:Z1"/>
    <mergeCell ref="U20:U34"/>
    <mergeCell ref="N27:N29"/>
    <mergeCell ref="P27:P29"/>
    <mergeCell ref="P32:Q32"/>
    <mergeCell ref="P33:Q33"/>
    <mergeCell ref="C1:J1"/>
    <mergeCell ref="K1:M1"/>
    <mergeCell ref="N1:O1"/>
    <mergeCell ref="P1:Q1"/>
    <mergeCell ref="R1:W1"/>
  </mergeCells>
  <phoneticPr fontId="59" type="noConversion"/>
  <conditionalFormatting sqref="A4:AA34">
    <cfRule type="expression" dxfId="51" priority="2">
      <formula>WEEKDAY($A4,2)&gt;5</formula>
    </cfRule>
    <cfRule type="expression" dxfId="50" priority="3">
      <formula>$A4=TODAY()</formula>
    </cfRule>
  </conditionalFormatting>
  <printOptions horizontalCentered="1"/>
  <pageMargins left="0.196527777777778" right="0.196527777777778" top="0.39374999999999999" bottom="0.196527777777778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9"/>
  <dimension ref="A1:AMK56"/>
  <sheetViews>
    <sheetView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28" sqref="T28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3" width="8.625" style="107" customWidth="1"/>
    <col min="4" max="4" width="8.875" style="107"/>
    <col min="5" max="8" width="8.625" style="107" customWidth="1"/>
    <col min="9" max="10" width="8.875" style="107"/>
    <col min="11" max="15" width="8.625" style="107" customWidth="1"/>
    <col min="16" max="17" width="8.625" style="109" customWidth="1"/>
    <col min="18" max="22" width="8.625" style="107" customWidth="1"/>
    <col min="23" max="23" width="8.875" style="110"/>
    <col min="24" max="24" width="8.875" style="107"/>
    <col min="25" max="26" width="8.875" style="110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5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220" t="s">
        <v>138</v>
      </c>
      <c r="B3" s="221"/>
      <c r="C3" s="221">
        <v>15</v>
      </c>
      <c r="D3" s="221">
        <v>30</v>
      </c>
      <c r="E3" s="221">
        <v>25.8</v>
      </c>
      <c r="F3" s="221">
        <v>25.9</v>
      </c>
      <c r="G3" s="221">
        <v>24.7</v>
      </c>
      <c r="H3" s="221">
        <v>15</v>
      </c>
      <c r="I3" s="221">
        <v>17.600000000000001</v>
      </c>
      <c r="J3" s="221"/>
      <c r="K3" s="221">
        <v>15</v>
      </c>
      <c r="L3" s="221">
        <v>14.7</v>
      </c>
      <c r="M3" s="221">
        <v>7</v>
      </c>
      <c r="N3" s="222">
        <v>22.9</v>
      </c>
      <c r="O3" s="223">
        <v>15.9</v>
      </c>
      <c r="P3" s="221">
        <v>9.4</v>
      </c>
      <c r="Q3" s="221"/>
      <c r="R3" s="221">
        <v>14.8</v>
      </c>
      <c r="S3" s="221"/>
      <c r="T3" s="221">
        <v>26.7</v>
      </c>
      <c r="U3" s="221"/>
      <c r="V3" s="221"/>
      <c r="W3" s="221">
        <v>14</v>
      </c>
      <c r="X3" s="221">
        <v>14</v>
      </c>
      <c r="Y3" s="221">
        <v>14</v>
      </c>
      <c r="Z3" s="221"/>
    </row>
    <row r="4" spans="1:26" ht="16.5" customHeight="1" x14ac:dyDescent="0.25">
      <c r="A4" s="86">
        <v>44348</v>
      </c>
      <c r="B4" s="87">
        <f t="shared" ref="B4:B33" si="0">+A4</f>
        <v>44348</v>
      </c>
      <c r="C4" s="74"/>
      <c r="D4" s="74" t="s">
        <v>139</v>
      </c>
      <c r="E4" s="74"/>
      <c r="F4" s="74"/>
      <c r="G4" s="74"/>
      <c r="H4" s="74"/>
      <c r="I4" s="74"/>
      <c r="J4" s="74" t="s">
        <v>106</v>
      </c>
      <c r="K4" s="74"/>
      <c r="L4" s="74"/>
      <c r="M4" s="74"/>
      <c r="N4" s="224"/>
      <c r="O4" s="205" t="s">
        <v>284</v>
      </c>
      <c r="P4" s="122"/>
      <c r="Q4" s="266"/>
      <c r="R4" s="74"/>
      <c r="S4" s="93" t="s">
        <v>91</v>
      </c>
      <c r="T4" s="74" t="s">
        <v>139</v>
      </c>
      <c r="U4" s="74" t="s">
        <v>139</v>
      </c>
      <c r="V4" s="91" t="s">
        <v>141</v>
      </c>
      <c r="W4" s="88"/>
      <c r="X4" s="88"/>
      <c r="Y4" s="88" t="s">
        <v>257</v>
      </c>
      <c r="Z4" s="89"/>
    </row>
    <row r="5" spans="1:26" ht="16.5" customHeight="1" x14ac:dyDescent="0.25">
      <c r="A5" s="86">
        <f t="shared" ref="A5:A33" si="1">+A4+1</f>
        <v>44349</v>
      </c>
      <c r="B5" s="87">
        <f t="shared" si="0"/>
        <v>44349</v>
      </c>
      <c r="C5" s="74"/>
      <c r="D5" s="74" t="s">
        <v>285</v>
      </c>
      <c r="E5" s="74"/>
      <c r="F5" s="90" t="s">
        <v>200</v>
      </c>
      <c r="G5" s="74"/>
      <c r="H5" s="74"/>
      <c r="I5" s="74"/>
      <c r="J5" s="74" t="s">
        <v>99</v>
      </c>
      <c r="K5" s="74"/>
      <c r="L5" s="90" t="s">
        <v>209</v>
      </c>
      <c r="M5" s="74"/>
      <c r="N5" s="224"/>
      <c r="O5" s="205" t="s">
        <v>286</v>
      </c>
      <c r="P5" s="122"/>
      <c r="Q5" s="266"/>
      <c r="R5" s="74"/>
      <c r="S5" s="74"/>
      <c r="T5" s="74" t="s">
        <v>139</v>
      </c>
      <c r="U5" s="74"/>
      <c r="V5" s="91"/>
      <c r="W5" s="88"/>
      <c r="X5" s="88"/>
      <c r="Y5" s="88" t="s">
        <v>257</v>
      </c>
      <c r="Z5" s="89"/>
    </row>
    <row r="6" spans="1:26" ht="16.5" customHeight="1" x14ac:dyDescent="0.25">
      <c r="A6" s="86">
        <f t="shared" si="1"/>
        <v>44350</v>
      </c>
      <c r="B6" s="87">
        <f t="shared" si="0"/>
        <v>44350</v>
      </c>
      <c r="C6" s="74"/>
      <c r="D6" s="74"/>
      <c r="E6" s="74" t="s">
        <v>145</v>
      </c>
      <c r="F6" s="74" t="s">
        <v>139</v>
      </c>
      <c r="G6" s="74"/>
      <c r="H6" s="74"/>
      <c r="I6" s="74" t="s">
        <v>139</v>
      </c>
      <c r="J6" s="74" t="s">
        <v>107</v>
      </c>
      <c r="K6" s="74" t="s">
        <v>139</v>
      </c>
      <c r="L6" s="74"/>
      <c r="M6" s="74"/>
      <c r="N6" s="224"/>
      <c r="O6" s="205" t="s">
        <v>287</v>
      </c>
      <c r="P6" s="122"/>
      <c r="Q6" s="266"/>
      <c r="R6" s="74"/>
      <c r="S6" s="74"/>
      <c r="T6" s="74"/>
      <c r="U6" s="74"/>
      <c r="V6" s="91" t="s">
        <v>105</v>
      </c>
      <c r="W6" s="88"/>
      <c r="X6" s="88"/>
      <c r="Y6" s="88" t="s">
        <v>257</v>
      </c>
      <c r="Z6" s="89"/>
    </row>
    <row r="7" spans="1:26" ht="16.5" customHeight="1" x14ac:dyDescent="0.25">
      <c r="A7" s="86">
        <f t="shared" si="1"/>
        <v>44351</v>
      </c>
      <c r="B7" s="87">
        <f t="shared" si="0"/>
        <v>44351</v>
      </c>
      <c r="C7" s="74"/>
      <c r="D7" s="74"/>
      <c r="E7" s="74"/>
      <c r="F7" s="74"/>
      <c r="G7" s="74" t="s">
        <v>139</v>
      </c>
      <c r="H7" s="74" t="s">
        <v>139</v>
      </c>
      <c r="I7" s="74"/>
      <c r="J7" s="74" t="s">
        <v>112</v>
      </c>
      <c r="K7" s="74"/>
      <c r="L7" s="74" t="s">
        <v>139</v>
      </c>
      <c r="M7" s="74" t="s">
        <v>139</v>
      </c>
      <c r="N7" s="224"/>
      <c r="O7" s="205" t="s">
        <v>288</v>
      </c>
      <c r="P7" s="122"/>
      <c r="Q7" s="266"/>
      <c r="R7" s="74" t="s">
        <v>145</v>
      </c>
      <c r="S7" s="74"/>
      <c r="T7" s="74"/>
      <c r="U7" s="74"/>
      <c r="V7" s="91" t="s">
        <v>141</v>
      </c>
      <c r="W7" s="88"/>
      <c r="X7" s="88"/>
      <c r="Y7" s="88" t="s">
        <v>257</v>
      </c>
      <c r="Z7" s="89"/>
    </row>
    <row r="8" spans="1:26" ht="16.5" customHeight="1" x14ac:dyDescent="0.25">
      <c r="A8" s="86">
        <f t="shared" si="1"/>
        <v>44352</v>
      </c>
      <c r="B8" s="87">
        <f t="shared" si="0"/>
        <v>44352</v>
      </c>
      <c r="C8" s="74" t="s">
        <v>139</v>
      </c>
      <c r="D8" s="74" t="s">
        <v>139</v>
      </c>
      <c r="E8" s="74"/>
      <c r="F8" s="74"/>
      <c r="G8" s="74" t="s">
        <v>139</v>
      </c>
      <c r="H8" s="74"/>
      <c r="I8" s="74"/>
      <c r="J8" s="74" t="s">
        <v>106</v>
      </c>
      <c r="K8" s="74"/>
      <c r="L8" s="93"/>
      <c r="M8" s="74" t="s">
        <v>139</v>
      </c>
      <c r="N8" s="225" t="s">
        <v>143</v>
      </c>
      <c r="O8" s="205"/>
      <c r="P8" s="122" t="s">
        <v>148</v>
      </c>
      <c r="Q8" s="266"/>
      <c r="R8" s="74" t="s">
        <v>145</v>
      </c>
      <c r="S8" s="74"/>
      <c r="T8" s="124" t="s">
        <v>267</v>
      </c>
      <c r="U8" s="74"/>
      <c r="V8" s="74"/>
      <c r="W8" s="88" t="s">
        <v>149</v>
      </c>
      <c r="X8" s="88"/>
      <c r="Y8" s="88" t="s">
        <v>257</v>
      </c>
      <c r="Z8" s="89"/>
    </row>
    <row r="9" spans="1:26" ht="16.5" customHeight="1" x14ac:dyDescent="0.25">
      <c r="A9" s="86">
        <f t="shared" si="1"/>
        <v>44353</v>
      </c>
      <c r="B9" s="87">
        <f t="shared" si="0"/>
        <v>44353</v>
      </c>
      <c r="C9" s="74" t="s">
        <v>139</v>
      </c>
      <c r="D9" s="74"/>
      <c r="E9" s="74" t="s">
        <v>139</v>
      </c>
      <c r="F9" s="74" t="s">
        <v>139</v>
      </c>
      <c r="G9" s="74"/>
      <c r="H9" s="74"/>
      <c r="I9" s="74" t="s">
        <v>139</v>
      </c>
      <c r="J9" s="74" t="s">
        <v>107</v>
      </c>
      <c r="K9" s="74" t="s">
        <v>139</v>
      </c>
      <c r="L9" s="74"/>
      <c r="M9" s="74"/>
      <c r="N9" s="225" t="s">
        <v>143</v>
      </c>
      <c r="O9" s="205"/>
      <c r="P9" s="122" t="s">
        <v>144</v>
      </c>
      <c r="Q9" s="266"/>
      <c r="R9" s="74"/>
      <c r="S9" s="74" t="s">
        <v>139</v>
      </c>
      <c r="T9" s="93" t="s">
        <v>351</v>
      </c>
      <c r="U9" s="74" t="s">
        <v>139</v>
      </c>
      <c r="V9" s="74"/>
      <c r="W9" s="88" t="s">
        <v>152</v>
      </c>
      <c r="X9" s="88" t="s">
        <v>146</v>
      </c>
      <c r="Y9" s="88" t="s">
        <v>257</v>
      </c>
      <c r="Z9" s="89"/>
    </row>
    <row r="10" spans="1:26" ht="16.5" customHeight="1" x14ac:dyDescent="0.25">
      <c r="A10" s="86">
        <f t="shared" si="1"/>
        <v>44354</v>
      </c>
      <c r="B10" s="87">
        <f t="shared" si="0"/>
        <v>44354</v>
      </c>
      <c r="C10" s="74"/>
      <c r="D10" s="74"/>
      <c r="E10" s="74"/>
      <c r="F10" s="74"/>
      <c r="G10" s="74"/>
      <c r="H10" s="74"/>
      <c r="I10" s="74" t="s">
        <v>139</v>
      </c>
      <c r="J10" s="74" t="s">
        <v>112</v>
      </c>
      <c r="K10" s="74"/>
      <c r="L10" s="74"/>
      <c r="M10" s="93" t="s">
        <v>289</v>
      </c>
      <c r="N10" s="224"/>
      <c r="O10" s="205" t="s">
        <v>290</v>
      </c>
      <c r="P10" s="122"/>
      <c r="Q10" s="266"/>
      <c r="R10" s="74" t="s">
        <v>145</v>
      </c>
      <c r="S10" s="74" t="s">
        <v>139</v>
      </c>
      <c r="T10" s="93" t="s">
        <v>351</v>
      </c>
      <c r="U10" s="74"/>
      <c r="V10" s="91" t="s">
        <v>105</v>
      </c>
      <c r="W10" s="88"/>
      <c r="X10" s="88"/>
      <c r="Y10" s="88" t="s">
        <v>257</v>
      </c>
      <c r="Z10" s="89"/>
    </row>
    <row r="11" spans="1:26" ht="16.5" customHeight="1" x14ac:dyDescent="0.25">
      <c r="A11" s="86">
        <f t="shared" si="1"/>
        <v>44355</v>
      </c>
      <c r="B11" s="87">
        <f t="shared" si="0"/>
        <v>44355</v>
      </c>
      <c r="C11" s="74"/>
      <c r="D11" s="74"/>
      <c r="E11" s="74"/>
      <c r="F11" s="90" t="s">
        <v>201</v>
      </c>
      <c r="G11" s="74"/>
      <c r="H11" s="74" t="s">
        <v>139</v>
      </c>
      <c r="I11" s="74"/>
      <c r="J11" s="74" t="s">
        <v>107</v>
      </c>
      <c r="K11" s="74"/>
      <c r="L11" s="74"/>
      <c r="M11" s="74"/>
      <c r="N11" s="224"/>
      <c r="O11" s="205" t="s">
        <v>291</v>
      </c>
      <c r="P11" s="122"/>
      <c r="Q11" s="266"/>
      <c r="R11" s="74"/>
      <c r="S11" s="74"/>
      <c r="T11" s="74"/>
      <c r="U11" s="74"/>
      <c r="V11" s="91" t="s">
        <v>141</v>
      </c>
      <c r="W11" s="88"/>
      <c r="X11" s="88"/>
      <c r="Y11" s="88" t="s">
        <v>257</v>
      </c>
      <c r="Z11" s="89"/>
    </row>
    <row r="12" spans="1:26" ht="16.5" customHeight="1" x14ac:dyDescent="0.25">
      <c r="A12" s="86">
        <f t="shared" si="1"/>
        <v>44356</v>
      </c>
      <c r="B12" s="87">
        <f t="shared" si="0"/>
        <v>44356</v>
      </c>
      <c r="C12" s="93"/>
      <c r="D12" s="74" t="s">
        <v>139</v>
      </c>
      <c r="E12" s="90"/>
      <c r="F12" s="74" t="s">
        <v>139</v>
      </c>
      <c r="G12" s="74"/>
      <c r="H12" s="74"/>
      <c r="I12" s="74"/>
      <c r="J12" s="74" t="s">
        <v>99</v>
      </c>
      <c r="K12" s="74"/>
      <c r="L12" s="74" t="s">
        <v>145</v>
      </c>
      <c r="M12" s="74"/>
      <c r="N12" s="224"/>
      <c r="O12" s="205"/>
      <c r="P12" s="122"/>
      <c r="Q12" s="266"/>
      <c r="R12" s="74" t="s">
        <v>139</v>
      </c>
      <c r="S12" s="93" t="s">
        <v>91</v>
      </c>
      <c r="T12" s="74" t="s">
        <v>139</v>
      </c>
      <c r="U12" s="74" t="s">
        <v>139</v>
      </c>
      <c r="V12" s="91"/>
      <c r="W12" s="88"/>
      <c r="X12" s="88"/>
      <c r="Y12" s="88" t="s">
        <v>257</v>
      </c>
      <c r="Z12" s="89"/>
    </row>
    <row r="13" spans="1:26" ht="16.5" customHeight="1" x14ac:dyDescent="0.25">
      <c r="A13" s="86">
        <f t="shared" si="1"/>
        <v>44357</v>
      </c>
      <c r="B13" s="87">
        <f t="shared" si="0"/>
        <v>44357</v>
      </c>
      <c r="C13" s="74"/>
      <c r="D13" s="74" t="s">
        <v>139</v>
      </c>
      <c r="E13" s="74" t="s">
        <v>145</v>
      </c>
      <c r="F13" s="74"/>
      <c r="G13" s="74"/>
      <c r="H13" s="93"/>
      <c r="I13" s="74" t="s">
        <v>139</v>
      </c>
      <c r="J13" s="74" t="s">
        <v>106</v>
      </c>
      <c r="K13" s="74" t="s">
        <v>139</v>
      </c>
      <c r="L13" s="74"/>
      <c r="M13" s="74"/>
      <c r="N13" s="224"/>
      <c r="O13" s="205"/>
      <c r="P13" s="122"/>
      <c r="Q13" s="266"/>
      <c r="R13" s="74"/>
      <c r="S13" s="74"/>
      <c r="T13" s="74" t="s">
        <v>139</v>
      </c>
      <c r="U13" s="74"/>
      <c r="V13" s="91" t="s">
        <v>105</v>
      </c>
      <c r="W13" s="88" t="s">
        <v>149</v>
      </c>
      <c r="X13" s="88"/>
      <c r="Y13" s="88" t="s">
        <v>257</v>
      </c>
      <c r="Z13" s="89"/>
    </row>
    <row r="14" spans="1:26" ht="16.5" customHeight="1" x14ac:dyDescent="0.25">
      <c r="A14" s="86">
        <f t="shared" si="1"/>
        <v>44358</v>
      </c>
      <c r="B14" s="87">
        <f t="shared" si="0"/>
        <v>44358</v>
      </c>
      <c r="C14" s="74"/>
      <c r="D14" s="74"/>
      <c r="E14" s="90"/>
      <c r="F14" s="90"/>
      <c r="G14" s="74"/>
      <c r="H14" s="74"/>
      <c r="I14" s="74" t="s">
        <v>139</v>
      </c>
      <c r="J14" s="74" t="s">
        <v>99</v>
      </c>
      <c r="K14" s="74"/>
      <c r="L14" s="74"/>
      <c r="M14" s="74" t="s">
        <v>139</v>
      </c>
      <c r="N14" s="224"/>
      <c r="O14" s="205"/>
      <c r="P14" s="122"/>
      <c r="Q14" s="266"/>
      <c r="R14" s="74" t="s">
        <v>145</v>
      </c>
      <c r="S14" s="74"/>
      <c r="T14" s="74"/>
      <c r="U14" s="74"/>
      <c r="V14" s="91" t="s">
        <v>141</v>
      </c>
      <c r="W14" s="88"/>
      <c r="X14" s="88"/>
      <c r="Y14" s="88" t="s">
        <v>257</v>
      </c>
      <c r="Z14" s="89"/>
    </row>
    <row r="15" spans="1:26" ht="16.5" customHeight="1" x14ac:dyDescent="0.25">
      <c r="A15" s="86">
        <f t="shared" si="1"/>
        <v>44359</v>
      </c>
      <c r="B15" s="87">
        <f t="shared" si="0"/>
        <v>44359</v>
      </c>
      <c r="C15" s="74" t="s">
        <v>139</v>
      </c>
      <c r="D15" s="74"/>
      <c r="E15" s="74" t="s">
        <v>139</v>
      </c>
      <c r="F15" s="74"/>
      <c r="G15" s="74" t="s">
        <v>139</v>
      </c>
      <c r="H15" s="74" t="s">
        <v>139</v>
      </c>
      <c r="I15" s="74"/>
      <c r="J15" s="74" t="s">
        <v>106</v>
      </c>
      <c r="K15" s="74"/>
      <c r="L15" s="74"/>
      <c r="M15" s="74" t="s">
        <v>139</v>
      </c>
      <c r="N15" s="225" t="s">
        <v>143</v>
      </c>
      <c r="O15" s="205"/>
      <c r="P15" s="122" t="s">
        <v>140</v>
      </c>
      <c r="Q15" s="266"/>
      <c r="R15" s="74" t="s">
        <v>145</v>
      </c>
      <c r="S15" s="74"/>
      <c r="T15" s="74" t="s">
        <v>292</v>
      </c>
      <c r="U15" s="74"/>
      <c r="V15" s="74"/>
      <c r="W15" s="88"/>
      <c r="X15" s="88"/>
      <c r="Y15" s="88" t="s">
        <v>257</v>
      </c>
      <c r="Z15" s="89"/>
    </row>
    <row r="16" spans="1:26" ht="16.5" customHeight="1" x14ac:dyDescent="0.25">
      <c r="A16" s="86">
        <f t="shared" si="1"/>
        <v>44360</v>
      </c>
      <c r="B16" s="87">
        <f t="shared" si="0"/>
        <v>44360</v>
      </c>
      <c r="C16" s="74" t="s">
        <v>139</v>
      </c>
      <c r="D16" s="74"/>
      <c r="E16" s="74" t="s">
        <v>139</v>
      </c>
      <c r="F16" s="74"/>
      <c r="G16" s="74" t="s">
        <v>139</v>
      </c>
      <c r="H16" s="74" t="s">
        <v>139</v>
      </c>
      <c r="I16" s="74"/>
      <c r="J16" s="74" t="s">
        <v>106</v>
      </c>
      <c r="K16" s="74" t="s">
        <v>139</v>
      </c>
      <c r="L16" s="74"/>
      <c r="M16" s="74"/>
      <c r="N16" s="225" t="s">
        <v>143</v>
      </c>
      <c r="O16" s="205"/>
      <c r="P16" s="122" t="s">
        <v>148</v>
      </c>
      <c r="Q16" s="266"/>
      <c r="R16" s="74"/>
      <c r="S16" s="74" t="s">
        <v>139</v>
      </c>
      <c r="T16" s="93" t="s">
        <v>91</v>
      </c>
      <c r="U16" s="74" t="s">
        <v>139</v>
      </c>
      <c r="V16" s="74"/>
      <c r="W16" s="88"/>
      <c r="X16" s="88" t="s">
        <v>146</v>
      </c>
      <c r="Y16" s="88" t="s">
        <v>257</v>
      </c>
      <c r="Z16" s="89"/>
    </row>
    <row r="17" spans="1:26" ht="16.5" customHeight="1" x14ac:dyDescent="0.25">
      <c r="A17" s="79">
        <f t="shared" si="1"/>
        <v>44361</v>
      </c>
      <c r="B17" s="80">
        <f t="shared" si="0"/>
        <v>44361</v>
      </c>
      <c r="C17" s="81" t="s">
        <v>139</v>
      </c>
      <c r="D17" s="81"/>
      <c r="E17" s="81" t="s">
        <v>139</v>
      </c>
      <c r="F17" s="81"/>
      <c r="G17" s="81" t="s">
        <v>139</v>
      </c>
      <c r="H17" s="81" t="s">
        <v>139</v>
      </c>
      <c r="I17" s="81"/>
      <c r="J17" s="81" t="s">
        <v>106</v>
      </c>
      <c r="K17" s="81" t="s">
        <v>139</v>
      </c>
      <c r="L17" s="81"/>
      <c r="M17" s="81"/>
      <c r="N17" s="194" t="s">
        <v>175</v>
      </c>
      <c r="O17" s="226"/>
      <c r="P17" s="125" t="s">
        <v>140</v>
      </c>
      <c r="Q17" s="266"/>
      <c r="R17" s="81"/>
      <c r="S17" s="81" t="s">
        <v>139</v>
      </c>
      <c r="T17" s="82" t="s">
        <v>91</v>
      </c>
      <c r="U17" s="81" t="s">
        <v>139</v>
      </c>
      <c r="V17" s="81" t="s">
        <v>105</v>
      </c>
      <c r="W17" s="84"/>
      <c r="X17" s="84" t="s">
        <v>146</v>
      </c>
      <c r="Y17" s="84" t="s">
        <v>257</v>
      </c>
      <c r="Z17" s="133" t="s">
        <v>104</v>
      </c>
    </row>
    <row r="18" spans="1:26" ht="16.5" customHeight="1" x14ac:dyDescent="0.25">
      <c r="A18" s="86">
        <f t="shared" si="1"/>
        <v>44362</v>
      </c>
      <c r="B18" s="87">
        <f t="shared" si="0"/>
        <v>44362</v>
      </c>
      <c r="C18" s="74"/>
      <c r="D18" s="74" t="s">
        <v>139</v>
      </c>
      <c r="E18" s="74"/>
      <c r="F18" s="74"/>
      <c r="G18" s="90" t="s">
        <v>209</v>
      </c>
      <c r="H18" s="93"/>
      <c r="I18" s="74" t="s">
        <v>139</v>
      </c>
      <c r="J18" s="74" t="s">
        <v>112</v>
      </c>
      <c r="K18" s="74"/>
      <c r="L18" s="74" t="s">
        <v>145</v>
      </c>
      <c r="M18" s="74"/>
      <c r="N18" s="74"/>
      <c r="O18" s="207"/>
      <c r="P18" s="74"/>
      <c r="Q18" s="266"/>
      <c r="R18" s="74" t="s">
        <v>139</v>
      </c>
      <c r="S18" s="74" t="s">
        <v>139</v>
      </c>
      <c r="T18" s="74"/>
      <c r="U18" s="74"/>
      <c r="V18" s="91" t="s">
        <v>141</v>
      </c>
      <c r="W18" s="88"/>
      <c r="X18" s="88"/>
      <c r="Y18" s="88" t="s">
        <v>257</v>
      </c>
      <c r="Z18" s="89"/>
    </row>
    <row r="19" spans="1:26" ht="16.5" customHeight="1" x14ac:dyDescent="0.25">
      <c r="A19" s="86">
        <f t="shared" si="1"/>
        <v>44363</v>
      </c>
      <c r="B19" s="87">
        <f t="shared" si="0"/>
        <v>44363</v>
      </c>
      <c r="C19" s="90" t="s">
        <v>210</v>
      </c>
      <c r="D19" s="74" t="s">
        <v>139</v>
      </c>
      <c r="E19" s="74"/>
      <c r="F19" s="74" t="s">
        <v>139</v>
      </c>
      <c r="G19" s="74"/>
      <c r="H19" s="90" t="s">
        <v>201</v>
      </c>
      <c r="I19" s="74"/>
      <c r="J19" s="74" t="s">
        <v>107</v>
      </c>
      <c r="K19" s="93"/>
      <c r="L19" s="74" t="s">
        <v>139</v>
      </c>
      <c r="M19" s="74"/>
      <c r="N19" s="74"/>
      <c r="O19" s="207"/>
      <c r="P19" s="74"/>
      <c r="Q19" s="266"/>
      <c r="R19" s="74"/>
      <c r="S19" s="74"/>
      <c r="T19" s="74" t="s">
        <v>139</v>
      </c>
      <c r="U19" s="74"/>
      <c r="V19" s="91"/>
      <c r="W19" s="88"/>
      <c r="X19" s="88"/>
      <c r="Y19" s="88" t="s">
        <v>257</v>
      </c>
      <c r="Z19" s="89"/>
    </row>
    <row r="20" spans="1:26" ht="16.5" customHeight="1" x14ac:dyDescent="0.25">
      <c r="A20" s="86">
        <f t="shared" si="1"/>
        <v>44364</v>
      </c>
      <c r="B20" s="87">
        <f t="shared" si="0"/>
        <v>44364</v>
      </c>
      <c r="C20" s="74"/>
      <c r="D20" s="74"/>
      <c r="E20" s="74" t="s">
        <v>139</v>
      </c>
      <c r="F20" s="90" t="s">
        <v>209</v>
      </c>
      <c r="G20" s="74"/>
      <c r="H20" s="74"/>
      <c r="I20" s="74"/>
      <c r="J20" s="74" t="s">
        <v>99</v>
      </c>
      <c r="K20" s="74" t="s">
        <v>139</v>
      </c>
      <c r="L20" s="74" t="s">
        <v>139</v>
      </c>
      <c r="M20" s="74"/>
      <c r="N20" s="74" t="s">
        <v>143</v>
      </c>
      <c r="O20" s="207"/>
      <c r="P20" s="74"/>
      <c r="Q20" s="266"/>
      <c r="R20" s="74"/>
      <c r="S20" s="74"/>
      <c r="T20" s="74" t="s">
        <v>139</v>
      </c>
      <c r="U20" s="74"/>
      <c r="V20" s="91" t="s">
        <v>105</v>
      </c>
      <c r="W20" s="88"/>
      <c r="X20" s="88"/>
      <c r="Y20" s="88" t="s">
        <v>257</v>
      </c>
      <c r="Z20" s="89"/>
    </row>
    <row r="21" spans="1:26" ht="16.5" customHeight="1" x14ac:dyDescent="0.25">
      <c r="A21" s="86">
        <f t="shared" si="1"/>
        <v>44365</v>
      </c>
      <c r="B21" s="87">
        <f t="shared" si="0"/>
        <v>44365</v>
      </c>
      <c r="C21" s="74"/>
      <c r="D21" s="74"/>
      <c r="E21" s="90" t="s">
        <v>222</v>
      </c>
      <c r="F21" s="74"/>
      <c r="G21" s="74"/>
      <c r="H21" s="74"/>
      <c r="I21" s="74"/>
      <c r="J21" s="74" t="s">
        <v>107</v>
      </c>
      <c r="K21" s="74"/>
      <c r="L21" s="74" t="s">
        <v>139</v>
      </c>
      <c r="M21" s="74" t="s">
        <v>139</v>
      </c>
      <c r="N21" s="74"/>
      <c r="O21" s="207"/>
      <c r="P21" s="74"/>
      <c r="Q21" s="266"/>
      <c r="R21" s="74" t="s">
        <v>145</v>
      </c>
      <c r="S21" s="74"/>
      <c r="T21" s="74"/>
      <c r="U21" s="74"/>
      <c r="V21" s="91" t="s">
        <v>141</v>
      </c>
      <c r="W21" s="203" t="s">
        <v>293</v>
      </c>
      <c r="X21" s="88"/>
      <c r="Y21" s="88" t="s">
        <v>257</v>
      </c>
      <c r="Z21" s="89"/>
    </row>
    <row r="22" spans="1:26" ht="16.5" customHeight="1" x14ac:dyDescent="0.25">
      <c r="A22" s="86">
        <f t="shared" si="1"/>
        <v>44366</v>
      </c>
      <c r="B22" s="87">
        <f t="shared" si="0"/>
        <v>44366</v>
      </c>
      <c r="C22" s="74" t="s">
        <v>139</v>
      </c>
      <c r="D22" s="74" t="s">
        <v>139</v>
      </c>
      <c r="E22" s="74"/>
      <c r="F22" s="74" t="s">
        <v>139</v>
      </c>
      <c r="G22" s="74"/>
      <c r="H22" s="74" t="s">
        <v>139</v>
      </c>
      <c r="I22" s="74"/>
      <c r="J22" s="74" t="s">
        <v>112</v>
      </c>
      <c r="K22" s="74"/>
      <c r="L22" s="74"/>
      <c r="M22" s="74" t="s">
        <v>139</v>
      </c>
      <c r="N22" s="122" t="s">
        <v>143</v>
      </c>
      <c r="O22" s="207"/>
      <c r="P22" s="74" t="s">
        <v>140</v>
      </c>
      <c r="Q22" s="266"/>
      <c r="R22" s="74" t="s">
        <v>145</v>
      </c>
      <c r="S22" s="74"/>
      <c r="T22" s="74"/>
      <c r="U22" s="74"/>
      <c r="V22" s="74"/>
      <c r="W22" s="88"/>
      <c r="X22" s="88"/>
      <c r="Y22" s="88" t="s">
        <v>257</v>
      </c>
      <c r="Z22" s="89"/>
    </row>
    <row r="23" spans="1:26" ht="16.5" customHeight="1" x14ac:dyDescent="0.25">
      <c r="A23" s="86">
        <f t="shared" si="1"/>
        <v>44367</v>
      </c>
      <c r="B23" s="87">
        <f t="shared" si="0"/>
        <v>44367</v>
      </c>
      <c r="C23" s="74" t="s">
        <v>139</v>
      </c>
      <c r="D23" s="74" t="s">
        <v>139</v>
      </c>
      <c r="E23" s="74"/>
      <c r="F23" s="74"/>
      <c r="G23" s="74" t="s">
        <v>139</v>
      </c>
      <c r="H23" s="93"/>
      <c r="I23" s="74" t="s">
        <v>139</v>
      </c>
      <c r="J23" s="74" t="s">
        <v>112</v>
      </c>
      <c r="K23" s="74" t="s">
        <v>139</v>
      </c>
      <c r="L23" s="74"/>
      <c r="M23" s="74"/>
      <c r="N23" s="122" t="s">
        <v>143</v>
      </c>
      <c r="O23" s="207"/>
      <c r="P23" s="74" t="s">
        <v>144</v>
      </c>
      <c r="Q23" s="266"/>
      <c r="R23" s="74"/>
      <c r="S23" s="74" t="s">
        <v>139</v>
      </c>
      <c r="T23" s="93" t="s">
        <v>91</v>
      </c>
      <c r="U23" s="74" t="s">
        <v>139</v>
      </c>
      <c r="V23" s="74"/>
      <c r="W23" s="88"/>
      <c r="X23" s="88" t="s">
        <v>146</v>
      </c>
      <c r="Y23" s="88" t="s">
        <v>257</v>
      </c>
      <c r="Z23" s="89"/>
    </row>
    <row r="24" spans="1:26" ht="16.5" customHeight="1" x14ac:dyDescent="0.25">
      <c r="A24" s="86">
        <f t="shared" si="1"/>
        <v>44368</v>
      </c>
      <c r="B24" s="87">
        <f t="shared" si="0"/>
        <v>44368</v>
      </c>
      <c r="C24" s="74"/>
      <c r="D24" s="74"/>
      <c r="E24" s="74"/>
      <c r="F24" s="74"/>
      <c r="G24" s="74" t="s">
        <v>139</v>
      </c>
      <c r="H24" s="90"/>
      <c r="I24" s="74" t="s">
        <v>139</v>
      </c>
      <c r="J24" s="74" t="s">
        <v>99</v>
      </c>
      <c r="K24" s="90" t="s">
        <v>155</v>
      </c>
      <c r="L24" s="74"/>
      <c r="M24" s="74"/>
      <c r="N24" s="74"/>
      <c r="O24" s="207"/>
      <c r="P24" s="74"/>
      <c r="Q24" s="266"/>
      <c r="R24" s="124" t="s">
        <v>139</v>
      </c>
      <c r="S24" s="74" t="s">
        <v>139</v>
      </c>
      <c r="T24" s="74"/>
      <c r="U24" s="74"/>
      <c r="V24" s="91" t="s">
        <v>105</v>
      </c>
      <c r="W24" s="88"/>
      <c r="X24" s="88"/>
      <c r="Y24" s="88" t="s">
        <v>257</v>
      </c>
      <c r="Z24" s="89"/>
    </row>
    <row r="25" spans="1:26" ht="16.5" customHeight="1" x14ac:dyDescent="0.25">
      <c r="A25" s="86">
        <f t="shared" si="1"/>
        <v>44369</v>
      </c>
      <c r="B25" s="87">
        <f t="shared" si="0"/>
        <v>44369</v>
      </c>
      <c r="C25" s="74"/>
      <c r="D25" s="74" t="s">
        <v>139</v>
      </c>
      <c r="E25" s="90" t="s">
        <v>222</v>
      </c>
      <c r="F25" s="93"/>
      <c r="G25" s="74"/>
      <c r="H25" s="90" t="s">
        <v>222</v>
      </c>
      <c r="I25" s="74"/>
      <c r="J25" s="74" t="s">
        <v>107</v>
      </c>
      <c r="K25" s="74"/>
      <c r="L25" s="74"/>
      <c r="M25" s="74"/>
      <c r="N25" s="74"/>
      <c r="O25" s="207"/>
      <c r="P25" s="74"/>
      <c r="Q25" s="266"/>
      <c r="R25" s="93"/>
      <c r="S25" s="74"/>
      <c r="T25" s="74"/>
      <c r="U25" s="74"/>
      <c r="V25" s="91" t="s">
        <v>141</v>
      </c>
      <c r="W25" s="88"/>
      <c r="X25" s="88"/>
      <c r="Y25" s="88" t="s">
        <v>257</v>
      </c>
      <c r="Z25" s="89"/>
    </row>
    <row r="26" spans="1:26" ht="16.5" customHeight="1" x14ac:dyDescent="0.25">
      <c r="A26" s="86">
        <f t="shared" si="1"/>
        <v>44370</v>
      </c>
      <c r="B26" s="87">
        <f t="shared" si="0"/>
        <v>44370</v>
      </c>
      <c r="C26" s="74"/>
      <c r="D26" s="74"/>
      <c r="E26" s="74"/>
      <c r="F26" s="74" t="s">
        <v>139</v>
      </c>
      <c r="G26" s="74"/>
      <c r="H26" s="74" t="s">
        <v>139</v>
      </c>
      <c r="I26" s="74" t="s">
        <v>139</v>
      </c>
      <c r="J26" s="74" t="s">
        <v>107</v>
      </c>
      <c r="K26" s="74" t="s">
        <v>139</v>
      </c>
      <c r="L26" s="74"/>
      <c r="M26" s="90" t="s">
        <v>208</v>
      </c>
      <c r="N26" s="74"/>
      <c r="O26" s="207"/>
      <c r="P26" s="74"/>
      <c r="Q26" s="266"/>
      <c r="R26" s="124"/>
      <c r="S26" s="74"/>
      <c r="T26" s="74" t="s">
        <v>139</v>
      </c>
      <c r="U26" s="74"/>
      <c r="V26" s="91"/>
      <c r="W26" s="88" t="s">
        <v>149</v>
      </c>
      <c r="X26" s="88"/>
      <c r="Y26" s="88" t="s">
        <v>257</v>
      </c>
      <c r="Z26" s="89"/>
    </row>
    <row r="27" spans="1:26" ht="16.5" customHeight="1" x14ac:dyDescent="0.25">
      <c r="A27" s="86">
        <f t="shared" si="1"/>
        <v>44371</v>
      </c>
      <c r="B27" s="87">
        <f t="shared" si="0"/>
        <v>44371</v>
      </c>
      <c r="C27" s="74"/>
      <c r="D27" s="74"/>
      <c r="E27" s="74" t="s">
        <v>139</v>
      </c>
      <c r="F27" s="90" t="s">
        <v>210</v>
      </c>
      <c r="G27" s="74"/>
      <c r="H27" s="74"/>
      <c r="I27" s="74"/>
      <c r="J27" s="74" t="s">
        <v>99</v>
      </c>
      <c r="K27" s="74"/>
      <c r="L27" s="74" t="s">
        <v>139</v>
      </c>
      <c r="M27" s="74" t="s">
        <v>139</v>
      </c>
      <c r="N27" s="74"/>
      <c r="O27" s="207"/>
      <c r="P27" s="74"/>
      <c r="Q27" s="266"/>
      <c r="R27" s="74"/>
      <c r="S27" s="93" t="s">
        <v>91</v>
      </c>
      <c r="T27" s="74" t="s">
        <v>139</v>
      </c>
      <c r="U27" s="93" t="s">
        <v>139</v>
      </c>
      <c r="V27" s="91" t="s">
        <v>105</v>
      </c>
      <c r="W27" s="88" t="s">
        <v>152</v>
      </c>
      <c r="X27" s="88"/>
      <c r="Y27" s="88" t="s">
        <v>257</v>
      </c>
      <c r="Z27" s="89"/>
    </row>
    <row r="28" spans="1:26" ht="16.5" customHeight="1" x14ac:dyDescent="0.25">
      <c r="A28" s="86">
        <f t="shared" si="1"/>
        <v>44372</v>
      </c>
      <c r="B28" s="87">
        <f t="shared" si="0"/>
        <v>44372</v>
      </c>
      <c r="C28" s="74"/>
      <c r="D28" s="74"/>
      <c r="E28" s="74" t="s">
        <v>139</v>
      </c>
      <c r="F28" s="74"/>
      <c r="G28" s="74"/>
      <c r="H28" s="74"/>
      <c r="I28" s="74"/>
      <c r="J28" s="74" t="s">
        <v>106</v>
      </c>
      <c r="K28" s="74"/>
      <c r="L28" s="74" t="s">
        <v>139</v>
      </c>
      <c r="M28" s="74" t="s">
        <v>139</v>
      </c>
      <c r="N28" s="74"/>
      <c r="O28" s="207"/>
      <c r="P28" s="74"/>
      <c r="Q28" s="266"/>
      <c r="R28" s="74" t="s">
        <v>145</v>
      </c>
      <c r="S28" s="74"/>
      <c r="T28" s="93" t="s">
        <v>353</v>
      </c>
      <c r="U28" s="74"/>
      <c r="V28" s="91" t="s">
        <v>141</v>
      </c>
      <c r="W28" s="88" t="s">
        <v>152</v>
      </c>
      <c r="X28" s="88"/>
      <c r="Y28" s="88" t="s">
        <v>257</v>
      </c>
      <c r="Z28" s="89"/>
    </row>
    <row r="29" spans="1:26" ht="16.5" customHeight="1" x14ac:dyDescent="0.25">
      <c r="A29" s="86">
        <f t="shared" si="1"/>
        <v>44373</v>
      </c>
      <c r="B29" s="87">
        <f t="shared" si="0"/>
        <v>44373</v>
      </c>
      <c r="C29" s="74" t="s">
        <v>139</v>
      </c>
      <c r="D29" s="74"/>
      <c r="E29" s="74" t="s">
        <v>139</v>
      </c>
      <c r="F29" s="74" t="s">
        <v>139</v>
      </c>
      <c r="G29" s="74"/>
      <c r="H29" s="74"/>
      <c r="I29" s="74" t="s">
        <v>139</v>
      </c>
      <c r="J29" s="74" t="s">
        <v>107</v>
      </c>
      <c r="K29" s="74"/>
      <c r="L29" s="74" t="s">
        <v>139</v>
      </c>
      <c r="M29" s="74" t="s">
        <v>139</v>
      </c>
      <c r="N29" s="122" t="s">
        <v>143</v>
      </c>
      <c r="O29" s="207"/>
      <c r="P29" s="74" t="s">
        <v>148</v>
      </c>
      <c r="Q29" s="266"/>
      <c r="R29" s="74" t="s">
        <v>145</v>
      </c>
      <c r="S29" s="74"/>
      <c r="T29" s="74"/>
      <c r="U29" s="74"/>
      <c r="V29" s="74"/>
      <c r="W29" s="88"/>
      <c r="X29" s="88"/>
      <c r="Y29" s="88" t="s">
        <v>257</v>
      </c>
      <c r="Z29" s="89"/>
    </row>
    <row r="30" spans="1:26" ht="16.5" customHeight="1" x14ac:dyDescent="0.25">
      <c r="A30" s="86">
        <f t="shared" si="1"/>
        <v>44374</v>
      </c>
      <c r="B30" s="87">
        <f t="shared" si="0"/>
        <v>44374</v>
      </c>
      <c r="C30" s="74" t="s">
        <v>139</v>
      </c>
      <c r="D30" s="74" t="s">
        <v>139</v>
      </c>
      <c r="E30" s="74"/>
      <c r="F30" s="74" t="s">
        <v>139</v>
      </c>
      <c r="G30" s="74"/>
      <c r="H30" s="74" t="s">
        <v>139</v>
      </c>
      <c r="I30" s="74"/>
      <c r="J30" s="74" t="s">
        <v>112</v>
      </c>
      <c r="K30" s="74" t="s">
        <v>139</v>
      </c>
      <c r="L30" s="74"/>
      <c r="M30" s="74"/>
      <c r="N30" s="122" t="s">
        <v>143</v>
      </c>
      <c r="O30" s="207"/>
      <c r="P30" s="74" t="s">
        <v>144</v>
      </c>
      <c r="Q30" s="266"/>
      <c r="R30" s="93"/>
      <c r="S30" s="74" t="s">
        <v>139</v>
      </c>
      <c r="T30" s="93" t="s">
        <v>91</v>
      </c>
      <c r="U30" s="74" t="s">
        <v>139</v>
      </c>
      <c r="V30" s="74"/>
      <c r="W30" s="88"/>
      <c r="X30" s="88" t="s">
        <v>146</v>
      </c>
      <c r="Y30" s="88" t="s">
        <v>257</v>
      </c>
      <c r="Z30" s="89"/>
    </row>
    <row r="31" spans="1:26" ht="16.5" customHeight="1" x14ac:dyDescent="0.25">
      <c r="A31" s="86">
        <f t="shared" si="1"/>
        <v>44375</v>
      </c>
      <c r="B31" s="87">
        <f t="shared" si="0"/>
        <v>44375</v>
      </c>
      <c r="C31" s="74"/>
      <c r="D31" s="74"/>
      <c r="E31" s="74"/>
      <c r="F31" s="74"/>
      <c r="G31" s="74" t="s">
        <v>139</v>
      </c>
      <c r="H31" s="74" t="s">
        <v>139</v>
      </c>
      <c r="I31" s="74"/>
      <c r="J31" s="74" t="s">
        <v>106</v>
      </c>
      <c r="K31" s="74"/>
      <c r="L31" s="74"/>
      <c r="M31" s="90" t="s">
        <v>294</v>
      </c>
      <c r="N31" s="74"/>
      <c r="O31" s="207"/>
      <c r="P31" s="74"/>
      <c r="Q31" s="266"/>
      <c r="R31" s="74" t="s">
        <v>145</v>
      </c>
      <c r="S31" s="74" t="s">
        <v>139</v>
      </c>
      <c r="T31" s="74"/>
      <c r="U31" s="74"/>
      <c r="V31" s="91" t="s">
        <v>105</v>
      </c>
      <c r="W31" s="88"/>
      <c r="X31" s="88" t="s">
        <v>107</v>
      </c>
      <c r="Y31" s="88" t="s">
        <v>257</v>
      </c>
      <c r="Z31" s="89"/>
    </row>
    <row r="32" spans="1:26" ht="16.5" customHeight="1" x14ac:dyDescent="0.25">
      <c r="A32" s="86">
        <f t="shared" si="1"/>
        <v>44376</v>
      </c>
      <c r="B32" s="87">
        <f t="shared" si="0"/>
        <v>44376</v>
      </c>
      <c r="C32" s="74"/>
      <c r="D32" s="74"/>
      <c r="E32" s="90"/>
      <c r="F32" s="74"/>
      <c r="G32" s="74" t="s">
        <v>139</v>
      </c>
      <c r="H32" s="74"/>
      <c r="I32" s="74"/>
      <c r="J32" s="74" t="s">
        <v>99</v>
      </c>
      <c r="K32" s="74"/>
      <c r="L32" s="74"/>
      <c r="M32" s="74"/>
      <c r="N32" s="74"/>
      <c r="O32" s="207"/>
      <c r="P32" s="74"/>
      <c r="Q32" s="91" t="s">
        <v>148</v>
      </c>
      <c r="R32" s="74" t="s">
        <v>139</v>
      </c>
      <c r="S32" s="74"/>
      <c r="T32" s="90" t="s">
        <v>352</v>
      </c>
      <c r="U32" s="74"/>
      <c r="V32" s="91" t="s">
        <v>141</v>
      </c>
      <c r="W32" s="88"/>
      <c r="X32" s="88"/>
      <c r="Y32" s="88" t="s">
        <v>257</v>
      </c>
      <c r="Z32" s="89"/>
    </row>
    <row r="33" spans="1:26" ht="16.5" customHeight="1" x14ac:dyDescent="0.25">
      <c r="A33" s="86">
        <f t="shared" si="1"/>
        <v>44377</v>
      </c>
      <c r="B33" s="87">
        <f t="shared" si="0"/>
        <v>44377</v>
      </c>
      <c r="C33" s="93"/>
      <c r="D33" s="74"/>
      <c r="E33" s="74"/>
      <c r="F33" s="74" t="s">
        <v>139</v>
      </c>
      <c r="G33" s="90" t="s">
        <v>210</v>
      </c>
      <c r="H33" s="74"/>
      <c r="I33" s="74"/>
      <c r="J33" s="74" t="s">
        <v>99</v>
      </c>
      <c r="K33" s="74"/>
      <c r="L33" s="74" t="s">
        <v>139</v>
      </c>
      <c r="M33" s="74"/>
      <c r="N33" s="74"/>
      <c r="O33" s="207"/>
      <c r="P33" s="74"/>
      <c r="Q33" s="91" t="s">
        <v>140</v>
      </c>
      <c r="R33" s="74"/>
      <c r="S33" s="93" t="s">
        <v>91</v>
      </c>
      <c r="T33" s="74" t="s">
        <v>139</v>
      </c>
      <c r="U33" s="74" t="s">
        <v>139</v>
      </c>
      <c r="V33" s="91"/>
      <c r="W33" s="88" t="s">
        <v>149</v>
      </c>
      <c r="X33" s="88"/>
      <c r="Y33" s="88" t="s">
        <v>257</v>
      </c>
      <c r="Z33" s="89"/>
    </row>
    <row r="34" spans="1:26" s="142" customFormat="1" ht="20.100000000000001" customHeight="1" x14ac:dyDescent="0.3">
      <c r="A34" s="145" t="s">
        <v>156</v>
      </c>
      <c r="B34" s="257" t="s">
        <v>157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139"/>
      <c r="P34" s="139"/>
      <c r="Q34" s="139"/>
      <c r="R34" s="139"/>
      <c r="S34" s="139"/>
      <c r="T34" s="140"/>
      <c r="U34" s="140"/>
      <c r="V34" s="140"/>
      <c r="W34" s="141"/>
      <c r="X34" s="141"/>
      <c r="Y34" s="141"/>
      <c r="Z34" s="141"/>
    </row>
    <row r="35" spans="1:26" s="142" customFormat="1" ht="20.100000000000001" customHeight="1" x14ac:dyDescent="0.3">
      <c r="A35" s="140"/>
      <c r="B35" s="257" t="s">
        <v>295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45"/>
      <c r="R35" s="139"/>
      <c r="S35" s="139"/>
      <c r="T35" s="140"/>
      <c r="U35" s="140"/>
      <c r="V35" s="140"/>
      <c r="W35" s="139"/>
      <c r="X35" s="140"/>
      <c r="Y35" s="141"/>
      <c r="Z35" s="141"/>
    </row>
    <row r="36" spans="1:26" s="142" customFormat="1" ht="20.100000000000001" customHeight="1" x14ac:dyDescent="0.3">
      <c r="A36" s="140"/>
      <c r="B36" s="257" t="s">
        <v>296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39"/>
      <c r="X36" s="140"/>
      <c r="Y36" s="141"/>
      <c r="Z36" s="141"/>
    </row>
    <row r="37" spans="1:26" s="142" customFormat="1" ht="20.100000000000001" customHeight="1" x14ac:dyDescent="0.3">
      <c r="A37" s="141"/>
      <c r="B37" s="257" t="s">
        <v>297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39"/>
      <c r="R37" s="139"/>
      <c r="S37" s="139"/>
      <c r="T37" s="145"/>
      <c r="U37" s="145"/>
      <c r="V37" s="145"/>
      <c r="W37" s="141"/>
      <c r="X37" s="141"/>
      <c r="Y37" s="141"/>
      <c r="Z37" s="141"/>
    </row>
    <row r="38" spans="1:26" s="182" customFormat="1" ht="16.5" customHeight="1" x14ac:dyDescent="0.3">
      <c r="A38" s="175"/>
      <c r="B38" s="176" t="s">
        <v>224</v>
      </c>
      <c r="C38" s="215">
        <f>+A4</f>
        <v>44348</v>
      </c>
      <c r="D38" s="227">
        <v>9</v>
      </c>
      <c r="E38" s="217" t="s">
        <v>214</v>
      </c>
      <c r="F38" s="148"/>
      <c r="G38" s="144"/>
      <c r="H38" s="144"/>
      <c r="I38" s="144"/>
      <c r="J38" s="144"/>
      <c r="K38" s="144"/>
      <c r="L38" s="148"/>
      <c r="M38" s="148"/>
      <c r="N38" s="141"/>
      <c r="O38" s="140"/>
      <c r="P38" s="180"/>
      <c r="Q38" s="141"/>
      <c r="R38" s="140"/>
      <c r="S38" s="140"/>
      <c r="T38" s="140"/>
      <c r="U38" s="140"/>
      <c r="V38" s="140"/>
      <c r="W38" s="140"/>
      <c r="X38" s="140"/>
      <c r="Y38" s="140"/>
      <c r="Z38" s="140"/>
    </row>
    <row r="40" spans="1:26" ht="16.5" customHeight="1" x14ac:dyDescent="0.25">
      <c r="N40" s="107" t="s">
        <v>168</v>
      </c>
      <c r="O40" s="107" t="s">
        <v>168</v>
      </c>
      <c r="P40" s="111" t="s">
        <v>148</v>
      </c>
      <c r="Q40" s="111" t="s">
        <v>148</v>
      </c>
      <c r="R40" s="228"/>
      <c r="S40" s="228"/>
      <c r="T40" s="228"/>
      <c r="U40" s="228"/>
      <c r="V40" s="229" t="s">
        <v>141</v>
      </c>
      <c r="W40" s="111" t="s">
        <v>149</v>
      </c>
      <c r="X40" s="111" t="s">
        <v>109</v>
      </c>
      <c r="Y40" s="230" t="s">
        <v>142</v>
      </c>
    </row>
    <row r="41" spans="1:26" ht="16.5" customHeight="1" x14ac:dyDescent="0.25">
      <c r="N41" s="107">
        <f>COUNTIF(N$4:N$33,N40)</f>
        <v>0</v>
      </c>
      <c r="O41" s="107">
        <f>COUNTIF(O$4:O$33,O40)</f>
        <v>0</v>
      </c>
      <c r="P41" s="111">
        <f>COUNTIF(P$4:P$33,P40)</f>
        <v>3</v>
      </c>
      <c r="Q41" s="111">
        <f>COUNTIF(Q$4:Q$33,Q40)</f>
        <v>1</v>
      </c>
      <c r="R41" s="228"/>
      <c r="S41" s="228"/>
      <c r="T41" s="228"/>
      <c r="U41" s="228"/>
      <c r="V41" s="111">
        <f>COUNTIF(V$4:V$33,"植森")</f>
        <v>9</v>
      </c>
      <c r="W41" s="111">
        <f>COUNTIF(W$4:W$33,"蔡焜煌")</f>
        <v>4</v>
      </c>
      <c r="X41" s="111">
        <f>COUNTIF(X$4:X$33,"張可欣")</f>
        <v>0</v>
      </c>
      <c r="Y41" s="111">
        <f>COUNTIF(Y$4:Y$33,"張宏賓")</f>
        <v>0</v>
      </c>
    </row>
    <row r="42" spans="1:26" ht="16.5" customHeight="1" x14ac:dyDescent="0.25">
      <c r="N42" s="107" t="s">
        <v>147</v>
      </c>
      <c r="O42" s="107" t="s">
        <v>147</v>
      </c>
      <c r="P42" s="111" t="s">
        <v>140</v>
      </c>
      <c r="Q42" s="111" t="s">
        <v>140</v>
      </c>
      <c r="R42" s="228"/>
      <c r="S42" s="228"/>
      <c r="T42" s="228"/>
      <c r="U42" s="228"/>
      <c r="V42" s="111" t="s">
        <v>105</v>
      </c>
      <c r="W42" s="107" t="s">
        <v>152</v>
      </c>
      <c r="X42" s="111" t="s">
        <v>146</v>
      </c>
      <c r="Y42" s="112"/>
    </row>
    <row r="43" spans="1:26" ht="16.5" customHeight="1" x14ac:dyDescent="0.25">
      <c r="N43" s="107">
        <f>COUNTIF(N$4:N$33,N42)</f>
        <v>0</v>
      </c>
      <c r="O43" s="107">
        <f>COUNTIF(O$4:O$33,O42)</f>
        <v>0</v>
      </c>
      <c r="P43" s="111">
        <f>COUNTIF(P$4:P$33,P42)</f>
        <v>3</v>
      </c>
      <c r="Q43" s="111">
        <f>COUNTIF(Q$4:Q$33,Q42)</f>
        <v>1</v>
      </c>
      <c r="R43" s="228"/>
      <c r="S43" s="228"/>
      <c r="T43" s="228"/>
      <c r="U43" s="228"/>
      <c r="V43" s="111">
        <f>COUNTIF(V$4:V$33,"玉雪")</f>
        <v>8</v>
      </c>
      <c r="W43" s="107">
        <f>COUNTIF(W$4:W$34,W42)</f>
        <v>3</v>
      </c>
      <c r="X43" s="111">
        <f>COUNTIF(X$4:X$33,"洪千涵")</f>
        <v>5</v>
      </c>
      <c r="Y43" s="112"/>
    </row>
    <row r="44" spans="1:26" ht="16.5" customHeight="1" x14ac:dyDescent="0.25">
      <c r="N44" s="107" t="s">
        <v>143</v>
      </c>
      <c r="O44" s="107" t="s">
        <v>143</v>
      </c>
      <c r="P44" s="111" t="s">
        <v>144</v>
      </c>
      <c r="Q44" s="111" t="s">
        <v>144</v>
      </c>
      <c r="R44" s="228"/>
      <c r="S44" s="228"/>
      <c r="T44" s="228"/>
      <c r="U44" s="228"/>
      <c r="V44" s="111"/>
      <c r="W44" s="111"/>
      <c r="X44" s="111" t="s">
        <v>107</v>
      </c>
      <c r="Y44" s="112"/>
    </row>
    <row r="45" spans="1:26" ht="16.5" customHeight="1" x14ac:dyDescent="0.25">
      <c r="N45" s="107">
        <f>COUNTIF(N$4:N$33,N44)</f>
        <v>9</v>
      </c>
      <c r="O45" s="107">
        <f>COUNTIF(O$4:O$33,O44)</f>
        <v>0</v>
      </c>
      <c r="P45" s="111">
        <f>COUNTIF(P$4:P$33,P44)</f>
        <v>3</v>
      </c>
      <c r="Q45" s="111">
        <f>COUNTIF(Q$4:Q$33,Q44)</f>
        <v>0</v>
      </c>
      <c r="R45" s="228"/>
      <c r="S45" s="228"/>
      <c r="T45" s="228"/>
      <c r="U45" s="228"/>
      <c r="V45" s="111"/>
      <c r="W45" s="111"/>
      <c r="X45" s="111">
        <f>COUNTIF(X$4:X$33,"洪依馨")</f>
        <v>1</v>
      </c>
      <c r="Y45" s="112"/>
    </row>
    <row r="46" spans="1:26" ht="16.5" customHeight="1" x14ac:dyDescent="0.25">
      <c r="N46" s="107" t="s">
        <v>99</v>
      </c>
      <c r="O46" s="107" t="s">
        <v>99</v>
      </c>
      <c r="P46" s="111" t="s">
        <v>169</v>
      </c>
      <c r="Q46" s="111" t="s">
        <v>169</v>
      </c>
      <c r="R46" s="228"/>
      <c r="S46" s="228"/>
      <c r="T46" s="228"/>
      <c r="U46" s="228"/>
      <c r="V46" s="111"/>
      <c r="W46" s="111"/>
      <c r="X46" s="112"/>
      <c r="Y46" s="112"/>
    </row>
    <row r="47" spans="1:26" ht="16.5" customHeight="1" x14ac:dyDescent="0.25">
      <c r="N47" s="107">
        <f>COUNTIF(N$4:N$33,N46)</f>
        <v>0</v>
      </c>
      <c r="O47" s="107">
        <f>COUNTIF(O$4:O$33,O46)</f>
        <v>0</v>
      </c>
      <c r="P47" s="111">
        <f>COUNTIF(P$4:P$33,P46)</f>
        <v>0</v>
      </c>
      <c r="Q47" s="111">
        <f>COUNTIF(Q$4:Q$33,Q46)</f>
        <v>0</v>
      </c>
      <c r="R47" s="228"/>
      <c r="S47" s="228"/>
      <c r="T47" s="228"/>
      <c r="U47" s="228"/>
      <c r="V47" s="111"/>
      <c r="W47" s="111" t="s">
        <v>170</v>
      </c>
      <c r="X47" s="111" t="s">
        <v>171</v>
      </c>
      <c r="Y47" s="111" t="s">
        <v>172</v>
      </c>
    </row>
    <row r="48" spans="1:26" ht="16.5" customHeight="1" x14ac:dyDescent="0.25">
      <c r="N48" s="109" t="s">
        <v>173</v>
      </c>
      <c r="O48" s="109" t="s">
        <v>108</v>
      </c>
      <c r="P48" s="229"/>
      <c r="Q48" s="230" t="s">
        <v>106</v>
      </c>
      <c r="R48" s="228"/>
      <c r="S48" s="228"/>
      <c r="T48" s="228"/>
      <c r="U48" s="228"/>
      <c r="V48" s="111"/>
      <c r="W48" s="111">
        <f>COUNTBLANK(W$4:W$33)</f>
        <v>22</v>
      </c>
      <c r="X48" s="111">
        <f>COUNTBLANK(X$4:X$33)</f>
        <v>24</v>
      </c>
      <c r="Y48" s="111">
        <f>COUNTBLANK(Y$4:Y$33)</f>
        <v>0</v>
      </c>
    </row>
    <row r="49" spans="14:25" ht="16.5" customHeight="1" x14ac:dyDescent="0.25">
      <c r="N49" s="107">
        <f>COUNTIF(N$4:N$33,N48)</f>
        <v>0</v>
      </c>
      <c r="O49" s="107">
        <f>COUNTIF(O$4:O$33,O48)</f>
        <v>0</v>
      </c>
      <c r="P49" s="111"/>
      <c r="Q49" s="111">
        <f>COUNTIF(Q$4:Q$33,Q48)</f>
        <v>0</v>
      </c>
      <c r="R49" s="228"/>
      <c r="S49" s="228"/>
      <c r="T49" s="228"/>
      <c r="U49" s="228"/>
      <c r="V49" s="111"/>
      <c r="W49" s="111" t="s">
        <v>174</v>
      </c>
      <c r="X49" s="111" t="s">
        <v>174</v>
      </c>
      <c r="Y49" s="111" t="s">
        <v>174</v>
      </c>
    </row>
    <row r="50" spans="14:25" ht="16.5" customHeight="1" x14ac:dyDescent="0.25">
      <c r="P50" s="230"/>
      <c r="Q50" s="230"/>
      <c r="R50" s="228"/>
      <c r="S50" s="228"/>
      <c r="T50" s="228"/>
      <c r="U50" s="228"/>
      <c r="V50" s="111"/>
      <c r="W50" s="111">
        <f>+W41+W43+W48</f>
        <v>29</v>
      </c>
      <c r="X50" s="111">
        <f>+X41+X43+X45+X48</f>
        <v>30</v>
      </c>
      <c r="Y50" s="111">
        <f>+Y41+Y43+Y48</f>
        <v>0</v>
      </c>
    </row>
    <row r="51" spans="14:25" ht="16.5" customHeight="1" x14ac:dyDescent="0.25">
      <c r="N51" s="71"/>
      <c r="O51" s="71"/>
      <c r="P51" s="231"/>
      <c r="Q51" s="231"/>
      <c r="R51" s="228"/>
      <c r="S51" s="228"/>
      <c r="T51" s="228"/>
      <c r="U51" s="228"/>
      <c r="V51" s="111"/>
      <c r="W51" s="111"/>
      <c r="X51" s="112"/>
      <c r="Y51" s="112"/>
    </row>
    <row r="52" spans="14:25" ht="16.5" customHeight="1" x14ac:dyDescent="0.25">
      <c r="N52" s="71" t="s">
        <v>175</v>
      </c>
      <c r="O52" s="71" t="s">
        <v>176</v>
      </c>
      <c r="P52" s="228" t="s">
        <v>177</v>
      </c>
      <c r="Q52" s="228"/>
      <c r="R52" s="228"/>
      <c r="S52" s="228"/>
      <c r="T52" s="228"/>
      <c r="U52" s="228"/>
      <c r="V52" s="230"/>
      <c r="W52" s="111" t="s">
        <v>178</v>
      </c>
      <c r="X52" s="112" t="s">
        <v>179</v>
      </c>
      <c r="Y52" s="112" t="s">
        <v>180</v>
      </c>
    </row>
    <row r="53" spans="14:25" ht="16.5" customHeight="1" x14ac:dyDescent="0.25">
      <c r="N53" s="71">
        <f>COUNTBLANK(N4:N33)</f>
        <v>20</v>
      </c>
      <c r="O53" s="71">
        <f>COUNTBLANK(O4:O33)</f>
        <v>24</v>
      </c>
      <c r="P53" s="228">
        <f>COUNTBLANK(P4:P33)</f>
        <v>21</v>
      </c>
      <c r="Q53" s="228"/>
      <c r="R53" s="228"/>
      <c r="S53" s="228"/>
      <c r="T53" s="228"/>
      <c r="U53" s="228"/>
      <c r="V53" s="230"/>
      <c r="W53" s="111">
        <f>-(W50-W48-9)</f>
        <v>2</v>
      </c>
      <c r="X53" s="111">
        <f>-(X50-X48-9)</f>
        <v>3</v>
      </c>
      <c r="Y53" s="111">
        <f>-(Y50-Y48-9)</f>
        <v>9</v>
      </c>
    </row>
    <row r="54" spans="14:25" ht="16.5" customHeight="1" x14ac:dyDescent="0.25">
      <c r="N54" s="71" t="s">
        <v>174</v>
      </c>
      <c r="O54" s="71" t="s">
        <v>174</v>
      </c>
      <c r="P54" s="228" t="s">
        <v>174</v>
      </c>
      <c r="Q54" s="228" t="s">
        <v>174</v>
      </c>
      <c r="R54" s="228"/>
      <c r="S54" s="228"/>
      <c r="T54" s="228"/>
      <c r="U54" s="228"/>
      <c r="V54" s="228"/>
      <c r="W54" s="228"/>
      <c r="X54" s="228"/>
      <c r="Y54" s="228"/>
    </row>
    <row r="55" spans="14:25" ht="16.5" customHeight="1" x14ac:dyDescent="0.25">
      <c r="N55" s="71">
        <f>+N41+N45+N43+N47+N49+N51+N53</f>
        <v>29</v>
      </c>
      <c r="O55" s="71">
        <f>+O41+O45+O43+O47+O49+O51+O53</f>
        <v>24</v>
      </c>
      <c r="P55" s="228">
        <f>+P41+P45+P43+P47+P49+P51+P53</f>
        <v>30</v>
      </c>
      <c r="Q55" s="228">
        <f>+Q41+Q45+Q43+Q47+Q49+Q51+Q53</f>
        <v>2</v>
      </c>
      <c r="R55" s="228"/>
      <c r="S55" s="228"/>
      <c r="T55" s="228"/>
      <c r="U55" s="228"/>
      <c r="V55" s="228"/>
      <c r="W55" s="228"/>
      <c r="X55" s="228"/>
      <c r="Y55" s="228"/>
    </row>
    <row r="56" spans="14:25" ht="16.5" customHeight="1" x14ac:dyDescent="0.25">
      <c r="N56" s="113">
        <f>COUNTA(N$4:N$35)+N53</f>
        <v>30</v>
      </c>
      <c r="O56" s="113">
        <f>COUNTA(O$4:O$35)+O53</f>
        <v>30</v>
      </c>
      <c r="P56" s="232">
        <f>COUNTA(P$4:P$35)+P53</f>
        <v>30</v>
      </c>
      <c r="Q56" s="232">
        <f>COUNTA(Q$4:Q$35)+Q53</f>
        <v>2</v>
      </c>
      <c r="R56" s="228"/>
      <c r="S56" s="228"/>
      <c r="T56" s="228"/>
      <c r="U56" s="228"/>
      <c r="V56" s="228"/>
      <c r="W56" s="228"/>
      <c r="X56" s="228"/>
      <c r="Y56" s="228"/>
    </row>
  </sheetData>
  <autoFilter ref="A2:AMK38" xr:uid="{00000000-0001-0000-0700-000000000000}"/>
  <mergeCells count="11">
    <mergeCell ref="B37:N37"/>
    <mergeCell ref="W1:Y1"/>
    <mergeCell ref="Q4:Q31"/>
    <mergeCell ref="B34:N34"/>
    <mergeCell ref="B35:N35"/>
    <mergeCell ref="B36:N36"/>
    <mergeCell ref="C1:J1"/>
    <mergeCell ref="K1:M1"/>
    <mergeCell ref="N1:O1"/>
    <mergeCell ref="P1:Q1"/>
    <mergeCell ref="R1:V1"/>
  </mergeCells>
  <phoneticPr fontId="59" type="noConversion"/>
  <conditionalFormatting sqref="Q4 Q32:Q33 R4:Z33 A4:P33">
    <cfRule type="expression" dxfId="49" priority="2">
      <formula>$A4=TODAY()</formula>
    </cfRule>
  </conditionalFormatting>
  <conditionalFormatting sqref="A4:Z33">
    <cfRule type="expression" dxfId="48" priority="3">
      <formula>WEEKDAY($A4,2)&gt;5</formula>
    </cfRule>
  </conditionalFormatting>
  <printOptions horizontalCentered="1"/>
  <pageMargins left="0" right="0" top="0.78749999999999998" bottom="0.196527777777778" header="0.51180555555555496" footer="0.51180555555555496"/>
  <pageSetup paperSize="9" scale="140" firstPageNumber="0" orientation="portrait" horizontalDpi="300" verticalDpi="30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10">
    <pageSetUpPr fitToPage="1"/>
  </sheetPr>
  <dimension ref="A1:AMK57"/>
  <sheetViews>
    <sheetView zoomScale="93" zoomScaleNormal="93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A20" sqref="AA20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3" width="8.625" style="107" customWidth="1"/>
    <col min="4" max="4" width="8.625" style="107" hidden="1" customWidth="1"/>
    <col min="5" max="8" width="8.625" style="107" customWidth="1"/>
    <col min="9" max="10" width="8.625" style="107" hidden="1" customWidth="1"/>
    <col min="11" max="15" width="8.625" style="107" customWidth="1"/>
    <col min="16" max="17" width="8.625" style="109" customWidth="1"/>
    <col min="18" max="20" width="8.625" style="107" customWidth="1"/>
    <col min="21" max="21" width="8.625" style="107" hidden="1" customWidth="1"/>
    <col min="22" max="22" width="8.625" style="107" customWidth="1"/>
    <col min="23" max="26" width="8.875" style="109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/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44378</v>
      </c>
      <c r="B4" s="87">
        <f t="shared" ref="B4:B34" si="0">+A4</f>
        <v>44378</v>
      </c>
      <c r="C4" s="90"/>
      <c r="D4" s="74"/>
      <c r="E4" s="90"/>
      <c r="F4" s="74" t="s">
        <v>139</v>
      </c>
      <c r="G4" s="74"/>
      <c r="H4" s="74"/>
      <c r="I4" s="74" t="s">
        <v>139</v>
      </c>
      <c r="J4" s="74" t="s">
        <v>107</v>
      </c>
      <c r="K4" s="74" t="s">
        <v>139</v>
      </c>
      <c r="L4" s="74"/>
      <c r="M4" s="74"/>
      <c r="N4" s="74"/>
      <c r="O4" s="266"/>
      <c r="P4" s="74"/>
      <c r="Q4" s="266"/>
      <c r="R4" s="74"/>
      <c r="S4" s="90" t="s">
        <v>91</v>
      </c>
      <c r="T4" s="74" t="s">
        <v>139</v>
      </c>
      <c r="U4" s="74" t="s">
        <v>139</v>
      </c>
      <c r="V4" s="91" t="s">
        <v>105</v>
      </c>
      <c r="W4" s="74"/>
      <c r="X4" s="74"/>
      <c r="Y4" s="74" t="s">
        <v>257</v>
      </c>
      <c r="Z4" s="74"/>
    </row>
    <row r="5" spans="1:26" ht="16.5" customHeight="1" x14ac:dyDescent="0.25">
      <c r="A5" s="86">
        <f t="shared" ref="A5:A34" si="1">+A4+1</f>
        <v>44379</v>
      </c>
      <c r="B5" s="87">
        <f t="shared" si="0"/>
        <v>44379</v>
      </c>
      <c r="C5" s="74"/>
      <c r="D5" s="74"/>
      <c r="E5" s="90" t="s">
        <v>298</v>
      </c>
      <c r="F5" s="74"/>
      <c r="G5" s="74"/>
      <c r="H5" s="74" t="s">
        <v>139</v>
      </c>
      <c r="I5" s="74"/>
      <c r="J5" s="74" t="s">
        <v>106</v>
      </c>
      <c r="K5" s="74"/>
      <c r="L5" s="74"/>
      <c r="M5" s="74" t="s">
        <v>139</v>
      </c>
      <c r="N5" s="74"/>
      <c r="O5" s="266"/>
      <c r="P5" s="74"/>
      <c r="Q5" s="266"/>
      <c r="R5" s="74"/>
      <c r="S5" s="74" t="s">
        <v>139</v>
      </c>
      <c r="T5" s="90"/>
      <c r="U5" s="74"/>
      <c r="V5" s="91" t="s">
        <v>141</v>
      </c>
      <c r="W5" s="74"/>
      <c r="X5" s="74"/>
      <c r="Y5" s="74" t="s">
        <v>257</v>
      </c>
      <c r="Z5" s="74"/>
    </row>
    <row r="6" spans="1:26" ht="16.5" customHeight="1" x14ac:dyDescent="0.25">
      <c r="A6" s="86">
        <f t="shared" si="1"/>
        <v>44380</v>
      </c>
      <c r="B6" s="87">
        <f t="shared" si="0"/>
        <v>44380</v>
      </c>
      <c r="C6" s="74" t="s">
        <v>139</v>
      </c>
      <c r="D6" s="74" t="s">
        <v>139</v>
      </c>
      <c r="E6" s="74"/>
      <c r="F6" s="74" t="s">
        <v>139</v>
      </c>
      <c r="G6" s="74"/>
      <c r="H6" s="74" t="s">
        <v>139</v>
      </c>
      <c r="I6" s="74"/>
      <c r="J6" s="74" t="s">
        <v>107</v>
      </c>
      <c r="K6" s="74"/>
      <c r="L6" s="90"/>
      <c r="M6" s="74" t="s">
        <v>139</v>
      </c>
      <c r="N6" s="74" t="s">
        <v>143</v>
      </c>
      <c r="O6" s="266"/>
      <c r="P6" s="74" t="s">
        <v>148</v>
      </c>
      <c r="Q6" s="266"/>
      <c r="R6" s="74" t="s">
        <v>145</v>
      </c>
      <c r="S6" s="74" t="s">
        <v>139</v>
      </c>
      <c r="T6" s="74" t="s">
        <v>354</v>
      </c>
      <c r="U6" s="74"/>
      <c r="V6" s="91"/>
      <c r="W6" s="74"/>
      <c r="X6" s="74"/>
      <c r="Y6" s="74" t="s">
        <v>257</v>
      </c>
      <c r="Z6" s="74"/>
    </row>
    <row r="7" spans="1:26" ht="16.5" customHeight="1" x14ac:dyDescent="0.25">
      <c r="A7" s="86">
        <f t="shared" si="1"/>
        <v>44381</v>
      </c>
      <c r="B7" s="87">
        <f t="shared" si="0"/>
        <v>44381</v>
      </c>
      <c r="C7" s="74" t="s">
        <v>139</v>
      </c>
      <c r="D7" s="74"/>
      <c r="E7" s="74" t="s">
        <v>139</v>
      </c>
      <c r="F7" s="74"/>
      <c r="G7" s="74" t="s">
        <v>139</v>
      </c>
      <c r="H7" s="74"/>
      <c r="I7" s="74" t="s">
        <v>139</v>
      </c>
      <c r="J7" s="74" t="s">
        <v>106</v>
      </c>
      <c r="K7" s="74" t="s">
        <v>139</v>
      </c>
      <c r="L7" s="74"/>
      <c r="M7" s="74"/>
      <c r="N7" s="74" t="s">
        <v>143</v>
      </c>
      <c r="O7" s="266"/>
      <c r="P7" s="91" t="s">
        <v>144</v>
      </c>
      <c r="Q7" s="266"/>
      <c r="R7" s="74"/>
      <c r="S7" s="74"/>
      <c r="T7" s="93" t="s">
        <v>91</v>
      </c>
      <c r="U7" s="74" t="s">
        <v>139</v>
      </c>
      <c r="V7" s="91"/>
      <c r="W7" s="74" t="s">
        <v>149</v>
      </c>
      <c r="X7" s="74" t="s">
        <v>146</v>
      </c>
      <c r="Y7" s="74" t="s">
        <v>257</v>
      </c>
      <c r="Z7" s="74"/>
    </row>
    <row r="8" spans="1:26" ht="16.5" customHeight="1" x14ac:dyDescent="0.25">
      <c r="A8" s="86">
        <f t="shared" si="1"/>
        <v>44382</v>
      </c>
      <c r="B8" s="87">
        <f t="shared" si="0"/>
        <v>44382</v>
      </c>
      <c r="C8" s="90"/>
      <c r="D8" s="74"/>
      <c r="E8" s="74"/>
      <c r="F8" s="74"/>
      <c r="G8" s="74" t="s">
        <v>139</v>
      </c>
      <c r="H8" s="74"/>
      <c r="I8" s="74" t="s">
        <v>139</v>
      </c>
      <c r="J8" s="74" t="s">
        <v>99</v>
      </c>
      <c r="K8" s="74"/>
      <c r="L8" s="90"/>
      <c r="M8" s="74"/>
      <c r="N8" s="74"/>
      <c r="O8" s="266"/>
      <c r="P8" s="74"/>
      <c r="Q8" s="266"/>
      <c r="R8" s="74"/>
      <c r="S8" s="74"/>
      <c r="T8" s="74"/>
      <c r="U8" s="74"/>
      <c r="V8" s="91" t="s">
        <v>105</v>
      </c>
      <c r="W8" s="74"/>
      <c r="X8" s="88" t="s">
        <v>107</v>
      </c>
      <c r="Y8" s="74" t="s">
        <v>257</v>
      </c>
      <c r="Z8" s="74"/>
    </row>
    <row r="9" spans="1:26" ht="16.5" customHeight="1" x14ac:dyDescent="0.25">
      <c r="A9" s="86">
        <f t="shared" si="1"/>
        <v>44383</v>
      </c>
      <c r="B9" s="87">
        <f t="shared" si="0"/>
        <v>44383</v>
      </c>
      <c r="C9" s="74"/>
      <c r="D9" s="74"/>
      <c r="E9" s="74"/>
      <c r="F9" s="74"/>
      <c r="G9" s="74"/>
      <c r="H9" s="74"/>
      <c r="I9" s="74"/>
      <c r="J9" s="74" t="s">
        <v>107</v>
      </c>
      <c r="K9" s="74"/>
      <c r="L9" s="90"/>
      <c r="M9" s="74"/>
      <c r="N9" s="74"/>
      <c r="O9" s="266"/>
      <c r="P9" s="74"/>
      <c r="Q9" s="266"/>
      <c r="R9" s="74"/>
      <c r="S9" s="74"/>
      <c r="T9" s="74"/>
      <c r="U9" s="74"/>
      <c r="V9" s="91" t="s">
        <v>141</v>
      </c>
      <c r="W9" s="74"/>
      <c r="X9" s="74"/>
      <c r="Y9" s="74" t="s">
        <v>257</v>
      </c>
      <c r="Z9" s="74"/>
    </row>
    <row r="10" spans="1:26" ht="16.5" customHeight="1" x14ac:dyDescent="0.25">
      <c r="A10" s="86">
        <f t="shared" si="1"/>
        <v>44384</v>
      </c>
      <c r="B10" s="87">
        <f t="shared" si="0"/>
        <v>44384</v>
      </c>
      <c r="C10" s="74"/>
      <c r="D10" s="74" t="s">
        <v>139</v>
      </c>
      <c r="E10" s="74"/>
      <c r="F10" s="74" t="s">
        <v>139</v>
      </c>
      <c r="G10" s="74"/>
      <c r="H10" s="74" t="s">
        <v>139</v>
      </c>
      <c r="I10" s="74"/>
      <c r="J10" s="74" t="s">
        <v>112</v>
      </c>
      <c r="K10" s="74"/>
      <c r="L10" s="74"/>
      <c r="M10" s="74"/>
      <c r="N10" s="74"/>
      <c r="O10" s="266"/>
      <c r="P10" s="74"/>
      <c r="Q10" s="266"/>
      <c r="R10" s="74"/>
      <c r="S10" s="90" t="s">
        <v>91</v>
      </c>
      <c r="T10" s="74" t="s">
        <v>139</v>
      </c>
      <c r="U10" s="74" t="s">
        <v>139</v>
      </c>
      <c r="V10" s="91"/>
      <c r="W10" s="74"/>
      <c r="X10" s="74"/>
      <c r="Y10" s="74" t="s">
        <v>257</v>
      </c>
      <c r="Z10" s="74"/>
    </row>
    <row r="11" spans="1:26" ht="16.5" customHeight="1" x14ac:dyDescent="0.25">
      <c r="A11" s="86">
        <f t="shared" si="1"/>
        <v>44385</v>
      </c>
      <c r="B11" s="87">
        <f t="shared" si="0"/>
        <v>44385</v>
      </c>
      <c r="C11" s="74"/>
      <c r="D11" s="74"/>
      <c r="E11" s="74" t="s">
        <v>139</v>
      </c>
      <c r="F11" s="74"/>
      <c r="G11" s="74"/>
      <c r="H11" s="74"/>
      <c r="I11" s="74"/>
      <c r="J11" s="74" t="s">
        <v>99</v>
      </c>
      <c r="K11" s="74" t="s">
        <v>139</v>
      </c>
      <c r="L11" s="74"/>
      <c r="M11" s="90"/>
      <c r="N11" s="74"/>
      <c r="O11" s="266"/>
      <c r="P11" s="74"/>
      <c r="Q11" s="266"/>
      <c r="R11" s="74"/>
      <c r="S11" s="74"/>
      <c r="T11" s="74" t="s">
        <v>139</v>
      </c>
      <c r="U11" s="74"/>
      <c r="V11" s="91" t="s">
        <v>105</v>
      </c>
      <c r="W11" s="74"/>
      <c r="X11" s="74"/>
      <c r="Y11" s="74" t="s">
        <v>257</v>
      </c>
      <c r="Z11" s="74"/>
    </row>
    <row r="12" spans="1:26" ht="16.5" customHeight="1" x14ac:dyDescent="0.25">
      <c r="A12" s="86">
        <f t="shared" si="1"/>
        <v>44386</v>
      </c>
      <c r="B12" s="87">
        <f t="shared" si="0"/>
        <v>44386</v>
      </c>
      <c r="C12" s="90" t="s">
        <v>216</v>
      </c>
      <c r="D12" s="74"/>
      <c r="E12" s="74"/>
      <c r="F12" s="74"/>
      <c r="G12" s="74"/>
      <c r="H12" s="74"/>
      <c r="I12" s="74"/>
      <c r="J12" s="74" t="s">
        <v>106</v>
      </c>
      <c r="K12" s="74"/>
      <c r="L12" s="74" t="s">
        <v>139</v>
      </c>
      <c r="M12" s="74" t="s">
        <v>139</v>
      </c>
      <c r="N12" s="74"/>
      <c r="O12" s="266"/>
      <c r="P12" s="74"/>
      <c r="Q12" s="266"/>
      <c r="R12" s="74" t="s">
        <v>139</v>
      </c>
      <c r="S12" s="74" t="s">
        <v>139</v>
      </c>
      <c r="T12" s="90"/>
      <c r="U12" s="74"/>
      <c r="V12" s="91" t="s">
        <v>141</v>
      </c>
      <c r="W12" s="74" t="s">
        <v>149</v>
      </c>
      <c r="X12" s="74"/>
      <c r="Y12" s="74" t="s">
        <v>257</v>
      </c>
      <c r="Z12" s="74"/>
    </row>
    <row r="13" spans="1:26" ht="16.5" customHeight="1" x14ac:dyDescent="0.25">
      <c r="A13" s="86">
        <f t="shared" si="1"/>
        <v>44387</v>
      </c>
      <c r="B13" s="87">
        <f t="shared" si="0"/>
        <v>44387</v>
      </c>
      <c r="C13" s="74" t="s">
        <v>139</v>
      </c>
      <c r="D13" s="74" t="s">
        <v>139</v>
      </c>
      <c r="E13" s="74"/>
      <c r="F13" s="74" t="s">
        <v>139</v>
      </c>
      <c r="G13" s="74"/>
      <c r="H13" s="90" t="s">
        <v>91</v>
      </c>
      <c r="I13" s="74" t="s">
        <v>139</v>
      </c>
      <c r="J13" s="74" t="s">
        <v>107</v>
      </c>
      <c r="K13" s="74"/>
      <c r="L13" s="74" t="s">
        <v>139</v>
      </c>
      <c r="M13" s="74" t="s">
        <v>139</v>
      </c>
      <c r="N13" s="74" t="s">
        <v>143</v>
      </c>
      <c r="O13" s="266"/>
      <c r="P13" s="74" t="s">
        <v>148</v>
      </c>
      <c r="Q13" s="266"/>
      <c r="R13" s="74"/>
      <c r="S13" s="74" t="s">
        <v>139</v>
      </c>
      <c r="T13" s="74"/>
      <c r="U13" s="74"/>
      <c r="V13" s="91"/>
      <c r="W13" s="74"/>
      <c r="X13" s="74"/>
      <c r="Y13" s="74" t="s">
        <v>257</v>
      </c>
      <c r="Z13" s="74"/>
    </row>
    <row r="14" spans="1:26" ht="16.5" customHeight="1" x14ac:dyDescent="0.25">
      <c r="A14" s="86">
        <f t="shared" si="1"/>
        <v>44388</v>
      </c>
      <c r="B14" s="87">
        <f t="shared" si="0"/>
        <v>44388</v>
      </c>
      <c r="C14" s="74" t="s">
        <v>139</v>
      </c>
      <c r="D14" s="74"/>
      <c r="E14" s="74" t="s">
        <v>139</v>
      </c>
      <c r="F14" s="74"/>
      <c r="G14" s="74" t="s">
        <v>139</v>
      </c>
      <c r="H14" s="74" t="s">
        <v>139</v>
      </c>
      <c r="I14" s="74"/>
      <c r="J14" s="74" t="s">
        <v>106</v>
      </c>
      <c r="K14" s="74" t="s">
        <v>139</v>
      </c>
      <c r="L14" s="74"/>
      <c r="M14" s="74"/>
      <c r="N14" s="74" t="s">
        <v>147</v>
      </c>
      <c r="O14" s="266"/>
      <c r="P14" s="74" t="s">
        <v>144</v>
      </c>
      <c r="Q14" s="266"/>
      <c r="R14" s="74"/>
      <c r="S14" s="74"/>
      <c r="T14" s="93" t="s">
        <v>91</v>
      </c>
      <c r="U14" s="74" t="s">
        <v>139</v>
      </c>
      <c r="V14" s="91"/>
      <c r="W14" s="74"/>
      <c r="X14" s="74" t="s">
        <v>146</v>
      </c>
      <c r="Y14" s="74" t="s">
        <v>257</v>
      </c>
      <c r="Z14" s="74"/>
    </row>
    <row r="15" spans="1:26" ht="16.5" customHeight="1" x14ac:dyDescent="0.25">
      <c r="A15" s="86">
        <f t="shared" si="1"/>
        <v>44389</v>
      </c>
      <c r="B15" s="87">
        <f t="shared" si="0"/>
        <v>44389</v>
      </c>
      <c r="C15" s="74"/>
      <c r="D15" s="74"/>
      <c r="E15" s="74"/>
      <c r="F15" s="74"/>
      <c r="G15" s="74" t="s">
        <v>139</v>
      </c>
      <c r="H15" s="74"/>
      <c r="I15" s="74"/>
      <c r="J15" s="74" t="s">
        <v>99</v>
      </c>
      <c r="K15" s="74"/>
      <c r="L15" s="74"/>
      <c r="M15" s="74"/>
      <c r="N15" s="74"/>
      <c r="O15" s="266"/>
      <c r="P15" s="91"/>
      <c r="Q15" s="266"/>
      <c r="R15" s="74" t="s">
        <v>145</v>
      </c>
      <c r="S15" s="74"/>
      <c r="T15" s="74"/>
      <c r="U15" s="74"/>
      <c r="V15" s="91" t="s">
        <v>105</v>
      </c>
      <c r="W15" s="74"/>
      <c r="X15" s="88"/>
      <c r="Y15" s="74" t="s">
        <v>257</v>
      </c>
      <c r="Z15" s="74"/>
    </row>
    <row r="16" spans="1:26" ht="16.5" customHeight="1" x14ac:dyDescent="0.25">
      <c r="A16" s="86">
        <f t="shared" si="1"/>
        <v>44390</v>
      </c>
      <c r="B16" s="87">
        <f t="shared" si="0"/>
        <v>44390</v>
      </c>
      <c r="C16" s="74"/>
      <c r="D16" s="74"/>
      <c r="E16" s="74"/>
      <c r="F16" s="74"/>
      <c r="G16" s="74" t="s">
        <v>139</v>
      </c>
      <c r="H16" s="74"/>
      <c r="I16" s="74" t="s">
        <v>139</v>
      </c>
      <c r="J16" s="74" t="s">
        <v>112</v>
      </c>
      <c r="K16" s="74"/>
      <c r="L16" s="74"/>
      <c r="N16" s="74"/>
      <c r="O16" s="266"/>
      <c r="P16" s="74"/>
      <c r="Q16" s="266"/>
      <c r="R16" s="74"/>
      <c r="S16" s="74"/>
      <c r="T16" s="233" t="s">
        <v>299</v>
      </c>
      <c r="U16" s="74"/>
      <c r="V16" s="91" t="s">
        <v>141</v>
      </c>
      <c r="W16" s="74"/>
      <c r="X16" s="74"/>
      <c r="Y16" s="74" t="s">
        <v>257</v>
      </c>
      <c r="Z16" s="74"/>
    </row>
    <row r="17" spans="1:26" ht="16.5" customHeight="1" x14ac:dyDescent="0.25">
      <c r="A17" s="86">
        <f t="shared" si="1"/>
        <v>44391</v>
      </c>
      <c r="B17" s="87">
        <f t="shared" si="0"/>
        <v>44391</v>
      </c>
      <c r="C17" s="74"/>
      <c r="D17" s="74" t="s">
        <v>139</v>
      </c>
      <c r="E17" s="74"/>
      <c r="F17" s="74" t="s">
        <v>139</v>
      </c>
      <c r="G17" s="90" t="s">
        <v>216</v>
      </c>
      <c r="H17" s="90"/>
      <c r="I17" s="74"/>
      <c r="J17" s="74" t="s">
        <v>112</v>
      </c>
      <c r="K17" s="74"/>
      <c r="L17" s="90" t="s">
        <v>300</v>
      </c>
      <c r="M17" s="90" t="s">
        <v>208</v>
      </c>
      <c r="N17" s="74"/>
      <c r="O17" s="266"/>
      <c r="P17" s="74"/>
      <c r="Q17" s="266"/>
      <c r="R17" s="74"/>
      <c r="S17" s="90" t="s">
        <v>91</v>
      </c>
      <c r="T17" s="233" t="s">
        <v>299</v>
      </c>
      <c r="U17" s="74" t="s">
        <v>139</v>
      </c>
      <c r="V17" s="91"/>
      <c r="W17" s="74"/>
      <c r="X17" s="74" t="s">
        <v>313</v>
      </c>
      <c r="Y17" s="74" t="s">
        <v>257</v>
      </c>
      <c r="Z17" s="74"/>
    </row>
    <row r="18" spans="1:26" ht="16.5" customHeight="1" x14ac:dyDescent="0.25">
      <c r="A18" s="86">
        <f t="shared" si="1"/>
        <v>44392</v>
      </c>
      <c r="B18" s="87">
        <f t="shared" si="0"/>
        <v>44392</v>
      </c>
      <c r="C18" s="74"/>
      <c r="D18" s="74"/>
      <c r="E18" s="74" t="s">
        <v>139</v>
      </c>
      <c r="F18" s="74"/>
      <c r="G18" s="90" t="s">
        <v>218</v>
      </c>
      <c r="H18" s="74"/>
      <c r="I18" s="74"/>
      <c r="J18" s="74" t="s">
        <v>99</v>
      </c>
      <c r="K18" s="74" t="s">
        <v>139</v>
      </c>
      <c r="L18" s="74" t="s">
        <v>139</v>
      </c>
      <c r="M18" s="74"/>
      <c r="N18" s="74"/>
      <c r="O18" s="266"/>
      <c r="P18" s="74"/>
      <c r="Q18" s="266"/>
      <c r="R18" s="74"/>
      <c r="S18" s="74"/>
      <c r="T18" s="74" t="s">
        <v>139</v>
      </c>
      <c r="U18" s="74"/>
      <c r="V18" s="91" t="s">
        <v>105</v>
      </c>
      <c r="W18" s="74"/>
      <c r="X18" s="74"/>
      <c r="Y18" s="74" t="s">
        <v>257</v>
      </c>
      <c r="Z18" s="74"/>
    </row>
    <row r="19" spans="1:26" ht="16.5" customHeight="1" x14ac:dyDescent="0.25">
      <c r="A19" s="86">
        <f t="shared" si="1"/>
        <v>44393</v>
      </c>
      <c r="B19" s="87">
        <f t="shared" si="0"/>
        <v>44393</v>
      </c>
      <c r="C19" s="74"/>
      <c r="D19" s="74"/>
      <c r="E19" s="90" t="s">
        <v>216</v>
      </c>
      <c r="F19" s="74"/>
      <c r="G19" s="74" t="s">
        <v>139</v>
      </c>
      <c r="H19" s="74"/>
      <c r="I19" s="74"/>
      <c r="J19" s="74" t="s">
        <v>106</v>
      </c>
      <c r="K19" s="74"/>
      <c r="L19" s="107" t="s">
        <v>139</v>
      </c>
      <c r="M19" s="74" t="s">
        <v>139</v>
      </c>
      <c r="N19" s="74"/>
      <c r="O19" s="266"/>
      <c r="P19" s="74"/>
      <c r="Q19" s="266"/>
      <c r="R19" s="74" t="s">
        <v>139</v>
      </c>
      <c r="S19" s="74" t="s">
        <v>139</v>
      </c>
      <c r="T19" s="74"/>
      <c r="U19" s="74"/>
      <c r="V19" s="91" t="s">
        <v>141</v>
      </c>
      <c r="W19" s="74" t="s">
        <v>149</v>
      </c>
      <c r="X19" s="74"/>
      <c r="Y19" s="74" t="s">
        <v>257</v>
      </c>
      <c r="Z19" s="74"/>
    </row>
    <row r="20" spans="1:26" ht="16.5" customHeight="1" x14ac:dyDescent="0.25">
      <c r="A20" s="86">
        <f t="shared" si="1"/>
        <v>44394</v>
      </c>
      <c r="B20" s="87">
        <f t="shared" si="0"/>
        <v>44394</v>
      </c>
      <c r="C20" s="74" t="s">
        <v>139</v>
      </c>
      <c r="D20" s="74" t="s">
        <v>139</v>
      </c>
      <c r="E20" s="74"/>
      <c r="F20" s="74"/>
      <c r="G20" s="74" t="s">
        <v>139</v>
      </c>
      <c r="H20" s="90"/>
      <c r="I20" s="74"/>
      <c r="J20" s="74" t="s">
        <v>112</v>
      </c>
      <c r="K20" s="74"/>
      <c r="L20" s="74"/>
      <c r="M20" s="74" t="s">
        <v>139</v>
      </c>
      <c r="N20" s="74" t="s">
        <v>143</v>
      </c>
      <c r="O20" s="266"/>
      <c r="P20" s="74" t="s">
        <v>148</v>
      </c>
      <c r="Q20" s="266"/>
      <c r="R20" s="74" t="s">
        <v>145</v>
      </c>
      <c r="S20" s="74" t="s">
        <v>139</v>
      </c>
      <c r="T20" s="74"/>
      <c r="U20" s="74"/>
      <c r="V20" s="91"/>
      <c r="W20" s="74"/>
      <c r="X20" s="74"/>
      <c r="Y20" s="74" t="s">
        <v>257</v>
      </c>
      <c r="Z20" s="74"/>
    </row>
    <row r="21" spans="1:26" ht="16.5" customHeight="1" x14ac:dyDescent="0.25">
      <c r="A21" s="86">
        <f t="shared" si="1"/>
        <v>44395</v>
      </c>
      <c r="B21" s="87">
        <f t="shared" si="0"/>
        <v>44395</v>
      </c>
      <c r="C21" s="74" t="s">
        <v>139</v>
      </c>
      <c r="D21" s="74" t="s">
        <v>139</v>
      </c>
      <c r="E21" s="74" t="s">
        <v>139</v>
      </c>
      <c r="F21" s="74" t="s">
        <v>139</v>
      </c>
      <c r="G21" s="74"/>
      <c r="H21" s="93" t="s">
        <v>91</v>
      </c>
      <c r="I21" s="74" t="s">
        <v>139</v>
      </c>
      <c r="J21" s="74" t="s">
        <v>107</v>
      </c>
      <c r="K21" s="74" t="s">
        <v>139</v>
      </c>
      <c r="L21" s="74"/>
      <c r="M21" s="74"/>
      <c r="N21" s="74" t="s">
        <v>147</v>
      </c>
      <c r="O21" s="266"/>
      <c r="P21" s="91" t="s">
        <v>140</v>
      </c>
      <c r="Q21" s="266"/>
      <c r="R21" s="74"/>
      <c r="S21" s="93" t="s">
        <v>91</v>
      </c>
      <c r="T21" s="90" t="s">
        <v>139</v>
      </c>
      <c r="U21" s="74" t="s">
        <v>139</v>
      </c>
      <c r="V21" s="91"/>
      <c r="W21" s="74"/>
      <c r="X21" s="74" t="s">
        <v>146</v>
      </c>
      <c r="Y21" s="74" t="s">
        <v>257</v>
      </c>
      <c r="Z21" s="74"/>
    </row>
    <row r="22" spans="1:26" ht="16.5" customHeight="1" x14ac:dyDescent="0.25">
      <c r="A22" s="86">
        <f t="shared" si="1"/>
        <v>44396</v>
      </c>
      <c r="B22" s="87">
        <f t="shared" si="0"/>
        <v>44396</v>
      </c>
      <c r="C22" s="74"/>
      <c r="D22" s="74"/>
      <c r="E22" s="74"/>
      <c r="F22" s="74"/>
      <c r="G22" s="74"/>
      <c r="H22" s="74" t="s">
        <v>139</v>
      </c>
      <c r="I22" s="74"/>
      <c r="J22" s="74" t="s">
        <v>107</v>
      </c>
      <c r="K22" s="74"/>
      <c r="L22" s="74"/>
      <c r="M22" s="74" t="s">
        <v>358</v>
      </c>
      <c r="N22" s="74"/>
      <c r="O22" s="266"/>
      <c r="P22" s="91"/>
      <c r="Q22" s="266"/>
      <c r="R22" s="74" t="s">
        <v>139</v>
      </c>
      <c r="S22" s="74"/>
      <c r="T22" s="74"/>
      <c r="U22" s="74"/>
      <c r="V22" s="91" t="s">
        <v>105</v>
      </c>
      <c r="W22" s="74"/>
      <c r="X22" s="88"/>
      <c r="Y22" s="74" t="s">
        <v>257</v>
      </c>
      <c r="Z22" s="74"/>
    </row>
    <row r="23" spans="1:26" ht="16.5" customHeight="1" x14ac:dyDescent="0.25">
      <c r="A23" s="86">
        <f t="shared" si="1"/>
        <v>44397</v>
      </c>
      <c r="B23" s="87">
        <f t="shared" si="0"/>
        <v>44397</v>
      </c>
      <c r="C23" s="74"/>
      <c r="D23" s="74"/>
      <c r="E23" s="74"/>
      <c r="F23" s="74"/>
      <c r="G23" s="74"/>
      <c r="H23" s="90" t="s">
        <v>210</v>
      </c>
      <c r="I23" s="74"/>
      <c r="J23" s="74" t="s">
        <v>112</v>
      </c>
      <c r="K23" s="74"/>
      <c r="L23" s="74"/>
      <c r="M23" s="74"/>
      <c r="N23" s="74"/>
      <c r="O23" s="266"/>
      <c r="P23" s="74"/>
      <c r="Q23" s="266"/>
      <c r="R23" s="74"/>
      <c r="S23" s="74"/>
      <c r="T23" s="90"/>
      <c r="U23" s="74"/>
      <c r="V23" s="91" t="s">
        <v>141</v>
      </c>
      <c r="W23" s="74"/>
      <c r="X23" s="74"/>
      <c r="Y23" s="74" t="s">
        <v>257</v>
      </c>
      <c r="Z23" s="74"/>
    </row>
    <row r="24" spans="1:26" ht="16.5" customHeight="1" x14ac:dyDescent="0.25">
      <c r="A24" s="86">
        <f t="shared" si="1"/>
        <v>44398</v>
      </c>
      <c r="B24" s="87">
        <f t="shared" si="0"/>
        <v>44398</v>
      </c>
      <c r="C24" s="74"/>
      <c r="D24" s="74" t="s">
        <v>139</v>
      </c>
      <c r="E24" s="74"/>
      <c r="F24" s="74" t="s">
        <v>139</v>
      </c>
      <c r="G24" s="74"/>
      <c r="H24" s="90" t="s">
        <v>216</v>
      </c>
      <c r="I24" s="74"/>
      <c r="J24" s="74" t="s">
        <v>112</v>
      </c>
      <c r="K24" s="74"/>
      <c r="L24" s="74" t="s">
        <v>139</v>
      </c>
      <c r="M24" s="90" t="s">
        <v>301</v>
      </c>
      <c r="N24" s="74"/>
      <c r="O24" s="266"/>
      <c r="P24" s="74"/>
      <c r="Q24" s="266"/>
      <c r="R24" s="74"/>
      <c r="S24" s="90" t="s">
        <v>91</v>
      </c>
      <c r="T24" s="74" t="s">
        <v>139</v>
      </c>
      <c r="U24" s="74" t="s">
        <v>139</v>
      </c>
      <c r="V24" s="91"/>
      <c r="W24" s="74" t="s">
        <v>149</v>
      </c>
      <c r="X24" s="74"/>
      <c r="Y24" s="74" t="s">
        <v>257</v>
      </c>
      <c r="Z24" s="74"/>
    </row>
    <row r="25" spans="1:26" ht="16.5" customHeight="1" x14ac:dyDescent="0.25">
      <c r="A25" s="86">
        <f t="shared" si="1"/>
        <v>44399</v>
      </c>
      <c r="B25" s="87">
        <f t="shared" si="0"/>
        <v>44399</v>
      </c>
      <c r="C25" s="74"/>
      <c r="D25" s="74"/>
      <c r="E25" s="74" t="s">
        <v>139</v>
      </c>
      <c r="F25" s="74"/>
      <c r="G25" s="74"/>
      <c r="H25" s="74" t="s">
        <v>139</v>
      </c>
      <c r="I25" s="74" t="s">
        <v>139</v>
      </c>
      <c r="J25" s="74" t="s">
        <v>106</v>
      </c>
      <c r="K25" s="74" t="s">
        <v>139</v>
      </c>
      <c r="L25" s="74" t="s">
        <v>139</v>
      </c>
      <c r="M25" s="74"/>
      <c r="N25" s="74"/>
      <c r="O25" s="266"/>
      <c r="P25" s="74"/>
      <c r="Q25" s="266"/>
      <c r="R25" s="74"/>
      <c r="S25" s="74"/>
      <c r="T25" s="74" t="s">
        <v>139</v>
      </c>
      <c r="U25" s="74"/>
      <c r="V25" s="91" t="s">
        <v>105</v>
      </c>
      <c r="W25" s="74"/>
      <c r="X25" s="74"/>
      <c r="Y25" s="74" t="s">
        <v>257</v>
      </c>
      <c r="Z25" s="74"/>
    </row>
    <row r="26" spans="1:26" ht="16.5" customHeight="1" x14ac:dyDescent="0.25">
      <c r="A26" s="86">
        <f t="shared" si="1"/>
        <v>44400</v>
      </c>
      <c r="B26" s="87">
        <f t="shared" si="0"/>
        <v>44400</v>
      </c>
      <c r="C26" s="90"/>
      <c r="D26" s="74"/>
      <c r="E26" s="90" t="s">
        <v>218</v>
      </c>
      <c r="F26" s="74"/>
      <c r="G26" s="74" t="s">
        <v>139</v>
      </c>
      <c r="H26" s="74"/>
      <c r="I26" s="74"/>
      <c r="J26" s="74" t="s">
        <v>99</v>
      </c>
      <c r="K26" s="74"/>
      <c r="L26" s="74" t="s">
        <v>139</v>
      </c>
      <c r="M26" s="74" t="s">
        <v>139</v>
      </c>
      <c r="N26" s="74"/>
      <c r="O26" s="266"/>
      <c r="P26" s="74"/>
      <c r="Q26" s="266"/>
      <c r="R26" s="74" t="s">
        <v>139</v>
      </c>
      <c r="S26" s="74" t="s">
        <v>139</v>
      </c>
      <c r="T26" s="74"/>
      <c r="U26" s="74"/>
      <c r="V26" s="91" t="s">
        <v>141</v>
      </c>
      <c r="W26" s="74"/>
      <c r="X26" s="74"/>
      <c r="Y26" s="74" t="s">
        <v>257</v>
      </c>
      <c r="Z26" s="74"/>
    </row>
    <row r="27" spans="1:26" ht="16.5" customHeight="1" x14ac:dyDescent="0.25">
      <c r="A27" s="86">
        <f t="shared" si="1"/>
        <v>44401</v>
      </c>
      <c r="B27" s="87">
        <f t="shared" si="0"/>
        <v>44401</v>
      </c>
      <c r="C27" s="74" t="s">
        <v>139</v>
      </c>
      <c r="D27" s="74" t="s">
        <v>139</v>
      </c>
      <c r="E27" s="74"/>
      <c r="F27" s="74"/>
      <c r="G27" s="74" t="s">
        <v>139</v>
      </c>
      <c r="H27" s="74" t="s">
        <v>139</v>
      </c>
      <c r="I27" s="74"/>
      <c r="J27" s="74" t="s">
        <v>106</v>
      </c>
      <c r="K27" s="74"/>
      <c r="L27" s="74"/>
      <c r="M27" s="74" t="s">
        <v>139</v>
      </c>
      <c r="N27" s="74" t="s">
        <v>143</v>
      </c>
      <c r="O27" s="266"/>
      <c r="P27" s="74" t="s">
        <v>148</v>
      </c>
      <c r="Q27" s="266"/>
      <c r="R27" s="74"/>
      <c r="S27" s="74" t="s">
        <v>139</v>
      </c>
      <c r="T27" s="74"/>
      <c r="U27" s="74"/>
      <c r="V27" s="91"/>
      <c r="W27" s="74"/>
      <c r="X27" s="74"/>
      <c r="Y27" s="74" t="s">
        <v>257</v>
      </c>
      <c r="Z27" s="74"/>
    </row>
    <row r="28" spans="1:26" ht="16.5" customHeight="1" x14ac:dyDescent="0.25">
      <c r="A28" s="86">
        <f t="shared" si="1"/>
        <v>44402</v>
      </c>
      <c r="B28" s="87">
        <f t="shared" si="0"/>
        <v>44402</v>
      </c>
      <c r="C28" s="74" t="s">
        <v>139</v>
      </c>
      <c r="D28" s="74"/>
      <c r="E28" s="74" t="s">
        <v>139</v>
      </c>
      <c r="F28" s="74" t="s">
        <v>139</v>
      </c>
      <c r="G28" s="74"/>
      <c r="H28" s="74"/>
      <c r="I28" s="74" t="s">
        <v>139</v>
      </c>
      <c r="J28" s="74" t="s">
        <v>107</v>
      </c>
      <c r="K28" s="74" t="s">
        <v>139</v>
      </c>
      <c r="L28" s="74"/>
      <c r="M28" s="74"/>
      <c r="N28" s="74" t="s">
        <v>143</v>
      </c>
      <c r="O28" s="266"/>
      <c r="P28" s="91" t="s">
        <v>140</v>
      </c>
      <c r="Q28" s="266"/>
      <c r="R28" s="74"/>
      <c r="S28" s="93" t="s">
        <v>91</v>
      </c>
      <c r="T28" s="93" t="s">
        <v>355</v>
      </c>
      <c r="U28" s="74" t="s">
        <v>139</v>
      </c>
      <c r="V28" s="91"/>
      <c r="W28" s="74"/>
      <c r="X28" s="74" t="s">
        <v>146</v>
      </c>
      <c r="Y28" s="74" t="s">
        <v>257</v>
      </c>
      <c r="Z28" s="74"/>
    </row>
    <row r="29" spans="1:26" ht="16.5" customHeight="1" x14ac:dyDescent="0.25">
      <c r="A29" s="86">
        <f t="shared" si="1"/>
        <v>44403</v>
      </c>
      <c r="B29" s="87">
        <f t="shared" si="0"/>
        <v>44403</v>
      </c>
      <c r="C29" s="74"/>
      <c r="D29" s="74"/>
      <c r="E29" s="74"/>
      <c r="F29" s="74"/>
      <c r="G29" s="90" t="s">
        <v>221</v>
      </c>
      <c r="H29" s="74"/>
      <c r="I29" s="74" t="s">
        <v>139</v>
      </c>
      <c r="J29" s="74" t="s">
        <v>99</v>
      </c>
      <c r="K29" s="74"/>
      <c r="L29" s="74"/>
      <c r="M29" s="74"/>
      <c r="N29" s="74"/>
      <c r="O29" s="266"/>
      <c r="P29" s="74"/>
      <c r="Q29" s="266"/>
      <c r="R29" s="74" t="s">
        <v>139</v>
      </c>
      <c r="S29" s="74"/>
      <c r="T29" s="90"/>
      <c r="U29" s="74"/>
      <c r="V29" s="91" t="s">
        <v>105</v>
      </c>
      <c r="W29" s="74"/>
      <c r="X29" s="88" t="s">
        <v>107</v>
      </c>
      <c r="Y29" s="74" t="s">
        <v>257</v>
      </c>
      <c r="Z29" s="74"/>
    </row>
    <row r="30" spans="1:26" ht="16.5" customHeight="1" x14ac:dyDescent="0.25">
      <c r="A30" s="86">
        <f t="shared" si="1"/>
        <v>44404</v>
      </c>
      <c r="B30" s="87">
        <f t="shared" si="0"/>
        <v>44404</v>
      </c>
      <c r="C30" s="74"/>
      <c r="D30" s="74"/>
      <c r="E30" s="74"/>
      <c r="F30" s="74"/>
      <c r="G30" s="74"/>
      <c r="H30" s="74"/>
      <c r="I30" s="74"/>
      <c r="J30" s="74" t="s">
        <v>99</v>
      </c>
      <c r="K30" s="74"/>
      <c r="L30" s="90" t="s">
        <v>341</v>
      </c>
      <c r="M30" s="74"/>
      <c r="N30" s="74"/>
      <c r="O30" s="266"/>
      <c r="P30" s="74"/>
      <c r="Q30" s="266"/>
      <c r="R30" s="74"/>
      <c r="S30" s="74"/>
      <c r="T30" s="240" t="s">
        <v>317</v>
      </c>
      <c r="U30" s="74"/>
      <c r="V30" s="91" t="s">
        <v>141</v>
      </c>
      <c r="W30" s="74"/>
      <c r="X30" s="74"/>
      <c r="Y30" s="74" t="s">
        <v>257</v>
      </c>
      <c r="Z30" s="74"/>
    </row>
    <row r="31" spans="1:26" ht="16.5" customHeight="1" x14ac:dyDescent="0.25">
      <c r="A31" s="86">
        <f t="shared" si="1"/>
        <v>44405</v>
      </c>
      <c r="B31" s="87">
        <f t="shared" si="0"/>
        <v>44405</v>
      </c>
      <c r="C31" s="90" t="s">
        <v>218</v>
      </c>
      <c r="D31" s="74" t="s">
        <v>139</v>
      </c>
      <c r="E31" s="74"/>
      <c r="F31" s="90" t="s">
        <v>216</v>
      </c>
      <c r="G31" s="74"/>
      <c r="H31" s="90" t="s">
        <v>222</v>
      </c>
      <c r="I31" s="74"/>
      <c r="J31" s="74" t="s">
        <v>107</v>
      </c>
      <c r="K31" s="74"/>
      <c r="L31" s="74"/>
      <c r="M31" s="74"/>
      <c r="N31" s="74"/>
      <c r="O31" s="266"/>
      <c r="P31" s="90"/>
      <c r="Q31" s="266"/>
      <c r="R31" s="74" t="s">
        <v>324</v>
      </c>
      <c r="S31" s="90" t="s">
        <v>91</v>
      </c>
      <c r="T31" s="74" t="s">
        <v>139</v>
      </c>
      <c r="U31" s="74" t="s">
        <v>139</v>
      </c>
      <c r="V31" s="91"/>
      <c r="W31" s="74" t="s">
        <v>149</v>
      </c>
      <c r="X31" s="74"/>
      <c r="Y31" s="74" t="s">
        <v>257</v>
      </c>
      <c r="Z31" s="74"/>
    </row>
    <row r="32" spans="1:26" ht="16.5" customHeight="1" x14ac:dyDescent="0.25">
      <c r="A32" s="86">
        <f t="shared" si="1"/>
        <v>44406</v>
      </c>
      <c r="B32" s="87">
        <f t="shared" si="0"/>
        <v>44406</v>
      </c>
      <c r="C32" s="74"/>
      <c r="D32" s="74"/>
      <c r="E32" s="74" t="s">
        <v>139</v>
      </c>
      <c r="F32" s="74"/>
      <c r="G32" s="74"/>
      <c r="H32" s="90"/>
      <c r="I32" s="74"/>
      <c r="J32" s="74" t="s">
        <v>99</v>
      </c>
      <c r="K32" s="74" t="s">
        <v>139</v>
      </c>
      <c r="L32" s="74" t="s">
        <v>139</v>
      </c>
      <c r="M32" s="74"/>
      <c r="N32" s="74"/>
      <c r="O32" s="266"/>
      <c r="P32" s="74"/>
      <c r="Q32" s="266"/>
      <c r="R32" s="74"/>
      <c r="S32" s="74"/>
      <c r="T32" s="124" t="s">
        <v>139</v>
      </c>
      <c r="U32" s="74"/>
      <c r="V32" s="91" t="s">
        <v>105</v>
      </c>
      <c r="W32" s="74"/>
      <c r="X32" s="74"/>
      <c r="Y32" s="74" t="s">
        <v>257</v>
      </c>
      <c r="Z32" s="74"/>
    </row>
    <row r="33" spans="1:26" ht="16.5" customHeight="1" x14ac:dyDescent="0.25">
      <c r="A33" s="86">
        <f t="shared" si="1"/>
        <v>44407</v>
      </c>
      <c r="B33" s="87">
        <f t="shared" si="0"/>
        <v>44407</v>
      </c>
      <c r="C33" s="74"/>
      <c r="D33" s="74"/>
      <c r="E33" s="74" t="s">
        <v>139</v>
      </c>
      <c r="F33" s="74"/>
      <c r="G33" s="74"/>
      <c r="H33" s="74" t="s">
        <v>139</v>
      </c>
      <c r="I33" s="74"/>
      <c r="J33" s="74" t="s">
        <v>106</v>
      </c>
      <c r="K33" s="74"/>
      <c r="L33" s="74" t="s">
        <v>139</v>
      </c>
      <c r="M33" s="74" t="s">
        <v>139</v>
      </c>
      <c r="N33" s="74"/>
      <c r="O33" s="266"/>
      <c r="P33" s="74"/>
      <c r="Q33" s="266"/>
      <c r="R33" s="74" t="s">
        <v>139</v>
      </c>
      <c r="S33" s="74" t="s">
        <v>139</v>
      </c>
      <c r="T33" s="74"/>
      <c r="U33" s="74"/>
      <c r="V33" s="91" t="s">
        <v>141</v>
      </c>
      <c r="W33" s="74"/>
      <c r="X33" s="74"/>
      <c r="Y33" s="74" t="s">
        <v>257</v>
      </c>
      <c r="Z33" s="74"/>
    </row>
    <row r="34" spans="1:26" ht="16.5" customHeight="1" x14ac:dyDescent="0.25">
      <c r="A34" s="86">
        <f t="shared" si="1"/>
        <v>44408</v>
      </c>
      <c r="B34" s="87">
        <f t="shared" si="0"/>
        <v>44408</v>
      </c>
      <c r="C34" s="74" t="s">
        <v>139</v>
      </c>
      <c r="D34" s="74" t="s">
        <v>139</v>
      </c>
      <c r="E34" s="74"/>
      <c r="F34" s="234" t="s">
        <v>139</v>
      </c>
      <c r="G34" s="74"/>
      <c r="H34" s="74" t="s">
        <v>139</v>
      </c>
      <c r="I34" s="74"/>
      <c r="J34" s="74" t="s">
        <v>112</v>
      </c>
      <c r="K34" s="74"/>
      <c r="L34" s="74"/>
      <c r="M34" s="74"/>
      <c r="N34" s="74" t="s">
        <v>143</v>
      </c>
      <c r="O34" s="266"/>
      <c r="P34" s="74" t="s">
        <v>148</v>
      </c>
      <c r="Q34" s="266"/>
      <c r="R34" s="74" t="s">
        <v>145</v>
      </c>
      <c r="S34" s="90"/>
      <c r="T34" s="93" t="s">
        <v>356</v>
      </c>
      <c r="U34" s="74"/>
      <c r="V34" s="91"/>
      <c r="W34" s="74"/>
      <c r="X34" s="74"/>
      <c r="Y34" s="74" t="s">
        <v>257</v>
      </c>
      <c r="Z34" s="74"/>
    </row>
    <row r="35" spans="1:26" s="142" customFormat="1" ht="20.100000000000001" hidden="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hidden="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hidden="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hidden="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hidden="1" customHeight="1" x14ac:dyDescent="0.3">
      <c r="A39" s="175"/>
      <c r="B39" s="176" t="s">
        <v>224</v>
      </c>
      <c r="C39" s="215">
        <f>+A5</f>
        <v>44379</v>
      </c>
      <c r="D39" s="216">
        <v>9</v>
      </c>
      <c r="E39" s="217" t="s">
        <v>214</v>
      </c>
      <c r="F39" s="139"/>
      <c r="G39" s="139"/>
      <c r="H39" s="139"/>
      <c r="I39" s="139"/>
      <c r="J39" s="139"/>
      <c r="K39" s="139"/>
      <c r="L39" s="140"/>
      <c r="M39" s="140"/>
      <c r="N39" s="141"/>
      <c r="O39" s="140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0" spans="1:26" hidden="1" x14ac:dyDescent="0.25"/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5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9</v>
      </c>
      <c r="W42" s="111">
        <f>COUNTIF(W$4:W$34,W41)</f>
        <v>5</v>
      </c>
      <c r="X42" s="111">
        <f>COUNTIF(X$4:X$34,X41)</f>
        <v>5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2</v>
      </c>
      <c r="O44" s="111">
        <f>COUNTIF(O$4:O$34,O43)</f>
        <v>0</v>
      </c>
      <c r="P44" s="111">
        <f>COUNTIF(P$4:P$34,P43)</f>
        <v>2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9</v>
      </c>
      <c r="W44" s="111">
        <f>COUNTIF(W$4:W$34,"玉雪")</f>
        <v>0</v>
      </c>
      <c r="X44" s="111">
        <f>COUNTIF(X$4:X$34,X43)</f>
        <v>2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7</v>
      </c>
      <c r="O46" s="111">
        <f>COUNTIF(O$4:O$34,O45)</f>
        <v>0</v>
      </c>
      <c r="P46" s="111">
        <f>COUNTIF(P$4:P$34,P45)</f>
        <v>2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26</v>
      </c>
      <c r="X49" s="230">
        <f>COUNTBLANK(X$4:X$34)</f>
        <v>24</v>
      </c>
      <c r="Y49" s="230">
        <f>COUNTBLANK(Y$4:Y$34)</f>
        <v>0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O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31</v>
      </c>
      <c r="Y51" s="230">
        <f>+Y42+Y44+Y49</f>
        <v>0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22</v>
      </c>
      <c r="O54" s="228">
        <f>COUNTBLANK(O4:O34)</f>
        <v>31</v>
      </c>
      <c r="P54" s="228">
        <f>COUNTBLANK(P4:P34)</f>
        <v>22</v>
      </c>
      <c r="Q54" s="228"/>
      <c r="R54" s="228"/>
      <c r="S54" s="228"/>
      <c r="T54" s="228"/>
      <c r="U54" s="228"/>
      <c r="V54" s="230"/>
      <c r="W54" s="230">
        <f>-(W51-W49-8)</f>
        <v>3</v>
      </c>
      <c r="X54" s="230">
        <f>-(X51-X49-8)</f>
        <v>1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31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0</v>
      </c>
      <c r="R57" s="228"/>
      <c r="S57" s="228"/>
      <c r="T57" s="228"/>
      <c r="U57" s="228"/>
      <c r="V57" s="228"/>
      <c r="W57" s="231"/>
      <c r="X57" s="231"/>
      <c r="Y57" s="231"/>
    </row>
  </sheetData>
  <autoFilter ref="A2:Z39" xr:uid="{00000000-0009-0000-0000-000008000000}"/>
  <mergeCells count="12">
    <mergeCell ref="B37:N37"/>
    <mergeCell ref="B38:N38"/>
    <mergeCell ref="W1:Y1"/>
    <mergeCell ref="O4:O34"/>
    <mergeCell ref="Q4:Q34"/>
    <mergeCell ref="B35:N35"/>
    <mergeCell ref="B36:N36"/>
    <mergeCell ref="C1:J1"/>
    <mergeCell ref="K1:M1"/>
    <mergeCell ref="N1:O1"/>
    <mergeCell ref="P1:Q1"/>
    <mergeCell ref="R1:V1"/>
  </mergeCells>
  <phoneticPr fontId="59" type="noConversion"/>
  <conditionalFormatting sqref="A4:Z30 A32:Z34 A31:G31 I31:Z31">
    <cfRule type="expression" dxfId="47" priority="4">
      <formula>WEEKDAY($A4,2)&gt;5</formula>
    </cfRule>
    <cfRule type="expression" dxfId="46" priority="5">
      <formula>$A4=TODAY()</formula>
    </cfRule>
  </conditionalFormatting>
  <conditionalFormatting sqref="H31">
    <cfRule type="expression" dxfId="45" priority="1">
      <formula>$A31=TODAY()</formula>
    </cfRule>
  </conditionalFormatting>
  <conditionalFormatting sqref="H31">
    <cfRule type="expression" dxfId="44" priority="2">
      <formula>WEEKDAY($A31,2)&gt;5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6" firstPageNumber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"/>
  <dimension ref="A1:AMK57"/>
  <sheetViews>
    <sheetView tabSelected="1" topLeftCell="A13" zoomScale="93" zoomScaleNormal="93" workbookViewId="0">
      <pane xSplit="1" topLeftCell="B1" activePane="topRight" state="frozen"/>
      <selection pane="topRight" activeCell="H33" sqref="H33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4" width="8.625" style="107" customWidth="1"/>
    <col min="15" max="15" width="8.625" style="111" customWidth="1"/>
    <col min="16" max="17" width="8.625" style="109" customWidth="1"/>
    <col min="18" max="22" width="8.625" style="107" customWidth="1"/>
    <col min="23" max="26" width="8.875" style="109" customWidth="1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249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hidden="1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/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44409</v>
      </c>
      <c r="B4" s="87">
        <f t="shared" ref="B4:B34" si="0">+A4</f>
        <v>44409</v>
      </c>
      <c r="C4" s="90" t="s">
        <v>139</v>
      </c>
      <c r="D4" s="74"/>
      <c r="E4" s="124"/>
      <c r="F4" s="74"/>
      <c r="G4" s="74" t="s">
        <v>310</v>
      </c>
      <c r="H4" s="74" t="s">
        <v>139</v>
      </c>
      <c r="I4" s="74" t="s">
        <v>336</v>
      </c>
      <c r="J4" s="74" t="s">
        <v>326</v>
      </c>
      <c r="K4" s="74" t="s">
        <v>139</v>
      </c>
      <c r="L4" s="74"/>
      <c r="M4" s="74"/>
      <c r="N4" s="74" t="s">
        <v>338</v>
      </c>
      <c r="O4" s="250" t="s">
        <v>363</v>
      </c>
      <c r="P4" s="74" t="s">
        <v>339</v>
      </c>
      <c r="Q4" s="252">
        <v>2200</v>
      </c>
      <c r="R4" s="74"/>
      <c r="S4" s="93" t="s">
        <v>347</v>
      </c>
      <c r="T4" s="208" t="s">
        <v>302</v>
      </c>
      <c r="U4" s="74" t="s">
        <v>308</v>
      </c>
      <c r="V4" s="91"/>
      <c r="W4" s="74"/>
      <c r="X4" s="74"/>
      <c r="Y4" s="191" t="s">
        <v>345</v>
      </c>
      <c r="Z4" s="74"/>
    </row>
    <row r="5" spans="1:26" ht="16.5" customHeight="1" x14ac:dyDescent="0.25">
      <c r="A5" s="86">
        <f t="shared" ref="A5:A34" si="1">+A4+1</f>
        <v>44410</v>
      </c>
      <c r="B5" s="87">
        <f t="shared" si="0"/>
        <v>44410</v>
      </c>
      <c r="C5" s="74"/>
      <c r="D5" s="74"/>
      <c r="E5" s="74"/>
      <c r="F5" s="74"/>
      <c r="G5" s="74" t="s">
        <v>310</v>
      </c>
      <c r="H5" s="74"/>
      <c r="I5" s="74" t="s">
        <v>336</v>
      </c>
      <c r="J5" s="74" t="s">
        <v>327</v>
      </c>
      <c r="K5" s="74"/>
      <c r="L5" s="90" t="s">
        <v>350</v>
      </c>
      <c r="M5" s="242" t="s">
        <v>139</v>
      </c>
      <c r="N5" s="74"/>
      <c r="O5" s="250" t="s">
        <v>363</v>
      </c>
      <c r="P5" s="74"/>
      <c r="Q5" s="251"/>
      <c r="R5" s="74" t="s">
        <v>329</v>
      </c>
      <c r="S5" s="74"/>
      <c r="T5" s="90"/>
      <c r="U5" s="74"/>
      <c r="V5" s="91" t="s">
        <v>105</v>
      </c>
      <c r="W5" s="74"/>
      <c r="X5" s="74"/>
      <c r="Y5" s="191" t="s">
        <v>345</v>
      </c>
      <c r="Z5" s="74"/>
    </row>
    <row r="6" spans="1:26" ht="16.5" customHeight="1" x14ac:dyDescent="0.25">
      <c r="A6" s="86">
        <f t="shared" si="1"/>
        <v>44411</v>
      </c>
      <c r="B6" s="87">
        <f t="shared" si="0"/>
        <v>44411</v>
      </c>
      <c r="C6" s="74"/>
      <c r="D6" s="74"/>
      <c r="E6" s="74"/>
      <c r="F6" s="74"/>
      <c r="G6" s="74"/>
      <c r="H6" s="90" t="s">
        <v>333</v>
      </c>
      <c r="I6" s="74"/>
      <c r="J6" s="74" t="s">
        <v>328</v>
      </c>
      <c r="K6" s="74"/>
      <c r="L6" s="90" t="s">
        <v>357</v>
      </c>
      <c r="M6" s="74"/>
      <c r="N6" s="74"/>
      <c r="O6" s="250" t="s">
        <v>363</v>
      </c>
      <c r="P6" s="91"/>
      <c r="Q6" s="251"/>
      <c r="R6" s="74"/>
      <c r="S6" s="74"/>
      <c r="T6" s="74"/>
      <c r="U6" s="74"/>
      <c r="V6" s="91" t="s">
        <v>141</v>
      </c>
      <c r="W6" s="74"/>
      <c r="X6" s="74"/>
      <c r="Y6" s="191"/>
      <c r="Z6" s="74"/>
    </row>
    <row r="7" spans="1:26" ht="16.5" customHeight="1" x14ac:dyDescent="0.25">
      <c r="A7" s="86">
        <f t="shared" si="1"/>
        <v>44412</v>
      </c>
      <c r="B7" s="87">
        <f t="shared" si="0"/>
        <v>44412</v>
      </c>
      <c r="C7" s="90" t="s">
        <v>318</v>
      </c>
      <c r="D7" s="74"/>
      <c r="E7" s="90"/>
      <c r="F7" s="74"/>
      <c r="G7" s="74"/>
      <c r="H7" s="74"/>
      <c r="I7" s="74"/>
      <c r="J7" s="247" t="s">
        <v>326</v>
      </c>
      <c r="K7" s="74"/>
      <c r="L7" s="242" t="s">
        <v>139</v>
      </c>
      <c r="M7" s="74"/>
      <c r="N7" s="74"/>
      <c r="O7" s="250" t="s">
        <v>363</v>
      </c>
      <c r="P7" s="91"/>
      <c r="Q7" s="251"/>
      <c r="R7" s="74"/>
      <c r="S7" s="93" t="s">
        <v>347</v>
      </c>
      <c r="T7" s="208" t="s">
        <v>302</v>
      </c>
      <c r="U7" s="74" t="s">
        <v>308</v>
      </c>
      <c r="V7" s="91"/>
      <c r="W7" s="74"/>
      <c r="X7" s="74"/>
      <c r="Y7" s="191"/>
      <c r="Z7" s="74"/>
    </row>
    <row r="8" spans="1:26" ht="16.5" customHeight="1" x14ac:dyDescent="0.25">
      <c r="A8" s="86">
        <f t="shared" si="1"/>
        <v>44413</v>
      </c>
      <c r="B8" s="87">
        <f t="shared" si="0"/>
        <v>44413</v>
      </c>
      <c r="C8" s="74"/>
      <c r="D8" s="74" t="s">
        <v>344</v>
      </c>
      <c r="E8" s="74" t="s">
        <v>320</v>
      </c>
      <c r="F8" s="74" t="s">
        <v>325</v>
      </c>
      <c r="G8" s="74"/>
      <c r="H8" s="74"/>
      <c r="I8" s="74"/>
      <c r="J8" s="74" t="s">
        <v>327</v>
      </c>
      <c r="K8" s="74" t="s">
        <v>139</v>
      </c>
      <c r="L8" s="90"/>
      <c r="M8" s="248" t="s">
        <v>359</v>
      </c>
      <c r="N8" s="74"/>
      <c r="O8" s="250" t="s">
        <v>363</v>
      </c>
      <c r="P8" s="74"/>
      <c r="Q8" s="251"/>
      <c r="R8" s="74"/>
      <c r="S8" s="74"/>
      <c r="T8" s="208" t="s">
        <v>302</v>
      </c>
      <c r="U8" s="74"/>
      <c r="V8" s="91" t="s">
        <v>105</v>
      </c>
      <c r="W8" s="74" t="s">
        <v>342</v>
      </c>
      <c r="X8" s="88"/>
      <c r="Y8" s="191"/>
      <c r="Z8" s="74"/>
    </row>
    <row r="9" spans="1:26" ht="16.5" customHeight="1" x14ac:dyDescent="0.25">
      <c r="A9" s="86">
        <f t="shared" si="1"/>
        <v>44414</v>
      </c>
      <c r="B9" s="87">
        <f t="shared" si="0"/>
        <v>44414</v>
      </c>
      <c r="C9" s="208"/>
      <c r="D9" s="74"/>
      <c r="E9" s="90" t="s">
        <v>321</v>
      </c>
      <c r="F9" s="74"/>
      <c r="G9" s="74"/>
      <c r="H9" s="74"/>
      <c r="I9" s="74"/>
      <c r="J9" s="247" t="s">
        <v>312</v>
      </c>
      <c r="K9" s="90" t="s">
        <v>362</v>
      </c>
      <c r="L9" s="242" t="s">
        <v>359</v>
      </c>
      <c r="M9" s="242" t="s">
        <v>139</v>
      </c>
      <c r="N9" s="74"/>
      <c r="O9" s="250" t="s">
        <v>363</v>
      </c>
      <c r="P9" s="74"/>
      <c r="Q9" s="251"/>
      <c r="R9" s="74" t="s">
        <v>139</v>
      </c>
      <c r="S9" s="74" t="s">
        <v>139</v>
      </c>
      <c r="T9" s="74"/>
      <c r="U9" s="74"/>
      <c r="V9" s="91" t="s">
        <v>141</v>
      </c>
      <c r="W9" s="74"/>
      <c r="X9" s="74"/>
      <c r="Y9" s="191" t="s">
        <v>346</v>
      </c>
      <c r="Z9" s="74"/>
    </row>
    <row r="10" spans="1:26" ht="16.5" customHeight="1" x14ac:dyDescent="0.25">
      <c r="A10" s="86">
        <f t="shared" si="1"/>
        <v>44415</v>
      </c>
      <c r="B10" s="87">
        <f t="shared" si="0"/>
        <v>44415</v>
      </c>
      <c r="C10" s="74" t="s">
        <v>139</v>
      </c>
      <c r="D10" s="74" t="s">
        <v>307</v>
      </c>
      <c r="E10" s="74"/>
      <c r="F10" s="74"/>
      <c r="G10" s="74"/>
      <c r="H10" s="74" t="s">
        <v>315</v>
      </c>
      <c r="I10" s="74"/>
      <c r="J10" s="74" t="s">
        <v>328</v>
      </c>
      <c r="K10" s="74"/>
      <c r="L10" s="74"/>
      <c r="M10" s="242" t="s">
        <v>139</v>
      </c>
      <c r="N10" s="244" t="s">
        <v>338</v>
      </c>
      <c r="O10" s="250" t="s">
        <v>363</v>
      </c>
      <c r="P10" s="245" t="s">
        <v>339</v>
      </c>
      <c r="Q10" s="252">
        <v>2200</v>
      </c>
      <c r="R10" s="74" t="s">
        <v>145</v>
      </c>
      <c r="S10" s="74" t="s">
        <v>139</v>
      </c>
      <c r="T10" s="74"/>
      <c r="U10" s="74"/>
      <c r="V10" s="91"/>
      <c r="W10" s="74"/>
      <c r="X10" s="74"/>
      <c r="Y10" s="191" t="s">
        <v>346</v>
      </c>
      <c r="Z10" s="74"/>
    </row>
    <row r="11" spans="1:26" ht="16.5" customHeight="1" x14ac:dyDescent="0.25">
      <c r="A11" s="86">
        <f t="shared" si="1"/>
        <v>44416</v>
      </c>
      <c r="B11" s="87">
        <f t="shared" si="0"/>
        <v>44416</v>
      </c>
      <c r="C11" s="74" t="s">
        <v>139</v>
      </c>
      <c r="D11" s="74"/>
      <c r="E11" s="74" t="s">
        <v>139</v>
      </c>
      <c r="F11" s="74"/>
      <c r="G11" s="74" t="s">
        <v>310</v>
      </c>
      <c r="H11" s="74"/>
      <c r="I11" s="74" t="s">
        <v>336</v>
      </c>
      <c r="J11" s="74" t="s">
        <v>327</v>
      </c>
      <c r="K11" s="74" t="s">
        <v>139</v>
      </c>
      <c r="L11" s="74"/>
      <c r="M11" s="90"/>
      <c r="N11" s="244" t="s">
        <v>338</v>
      </c>
      <c r="O11" s="250" t="s">
        <v>363</v>
      </c>
      <c r="P11" s="245" t="s">
        <v>339</v>
      </c>
      <c r="Q11" s="252">
        <v>2200</v>
      </c>
      <c r="R11" s="74"/>
      <c r="S11" s="93" t="s">
        <v>347</v>
      </c>
      <c r="T11" s="74" t="s">
        <v>139</v>
      </c>
      <c r="U11" s="74" t="s">
        <v>308</v>
      </c>
      <c r="V11" s="91"/>
      <c r="W11" s="74"/>
      <c r="X11" s="74" t="s">
        <v>313</v>
      </c>
      <c r="Y11" s="191" t="s">
        <v>345</v>
      </c>
      <c r="Z11" s="74"/>
    </row>
    <row r="12" spans="1:26" ht="16.5" customHeight="1" x14ac:dyDescent="0.25">
      <c r="A12" s="86">
        <f t="shared" si="1"/>
        <v>44417</v>
      </c>
      <c r="B12" s="87">
        <f t="shared" si="0"/>
        <v>44417</v>
      </c>
      <c r="C12" s="74"/>
      <c r="D12" s="74"/>
      <c r="E12" s="90" t="s">
        <v>298</v>
      </c>
      <c r="F12" s="74"/>
      <c r="G12" s="90" t="s">
        <v>311</v>
      </c>
      <c r="H12" s="74"/>
      <c r="I12" s="74" t="s">
        <v>336</v>
      </c>
      <c r="J12" s="74" t="s">
        <v>327</v>
      </c>
      <c r="K12" s="74"/>
      <c r="L12" s="242" t="s">
        <v>139</v>
      </c>
      <c r="M12" s="74"/>
      <c r="N12" s="74"/>
      <c r="O12" s="250" t="s">
        <v>363</v>
      </c>
      <c r="P12" s="74"/>
      <c r="Q12" s="251"/>
      <c r="R12" s="74" t="s">
        <v>145</v>
      </c>
      <c r="S12" s="74"/>
      <c r="T12" s="90"/>
      <c r="U12" s="74"/>
      <c r="V12" s="91" t="s">
        <v>105</v>
      </c>
      <c r="W12" s="74" t="s">
        <v>342</v>
      </c>
      <c r="X12" s="74" t="s">
        <v>312</v>
      </c>
      <c r="Y12" s="191"/>
      <c r="Z12" s="74"/>
    </row>
    <row r="13" spans="1:26" ht="16.5" customHeight="1" x14ac:dyDescent="0.25">
      <c r="A13" s="86">
        <f t="shared" si="1"/>
        <v>44418</v>
      </c>
      <c r="B13" s="87">
        <f t="shared" si="0"/>
        <v>44418</v>
      </c>
      <c r="C13" s="74"/>
      <c r="D13" s="74"/>
      <c r="E13" s="74"/>
      <c r="F13" s="74"/>
      <c r="G13" s="74"/>
      <c r="H13" s="74"/>
      <c r="I13" s="74"/>
      <c r="J13" s="74" t="s">
        <v>328</v>
      </c>
      <c r="K13" s="74"/>
      <c r="L13" s="74"/>
      <c r="M13" s="74"/>
      <c r="N13" s="74"/>
      <c r="O13" s="250" t="s">
        <v>363</v>
      </c>
      <c r="P13" s="74"/>
      <c r="Q13" s="251"/>
      <c r="R13" s="74"/>
      <c r="S13" s="74"/>
      <c r="T13" s="74"/>
      <c r="U13" s="74"/>
      <c r="V13" s="91" t="s">
        <v>141</v>
      </c>
      <c r="W13" s="74"/>
      <c r="X13" s="74"/>
      <c r="Y13" s="191"/>
      <c r="Z13" s="74"/>
    </row>
    <row r="14" spans="1:26" ht="16.5" customHeight="1" x14ac:dyDescent="0.25">
      <c r="A14" s="86">
        <f t="shared" si="1"/>
        <v>44419</v>
      </c>
      <c r="B14" s="87">
        <f t="shared" si="0"/>
        <v>44419</v>
      </c>
      <c r="C14" s="90" t="s">
        <v>364</v>
      </c>
      <c r="D14" s="74" t="s">
        <v>307</v>
      </c>
      <c r="E14" s="74"/>
      <c r="F14" s="74"/>
      <c r="G14" s="74"/>
      <c r="H14" s="238" t="s">
        <v>315</v>
      </c>
      <c r="I14" s="74"/>
      <c r="J14" s="74" t="s">
        <v>326</v>
      </c>
      <c r="K14" s="74"/>
      <c r="L14" s="74"/>
      <c r="M14" s="74"/>
      <c r="N14" s="74"/>
      <c r="O14" s="250" t="s">
        <v>363</v>
      </c>
      <c r="P14" s="91"/>
      <c r="Q14" s="251"/>
      <c r="R14" s="74" t="s">
        <v>361</v>
      </c>
      <c r="S14" s="74"/>
      <c r="T14" s="74" t="s">
        <v>139</v>
      </c>
      <c r="U14" s="74"/>
      <c r="V14" s="91"/>
      <c r="W14" s="74"/>
      <c r="X14" s="74"/>
      <c r="Y14" s="191"/>
      <c r="Z14" s="74"/>
    </row>
    <row r="15" spans="1:26" ht="16.5" customHeight="1" x14ac:dyDescent="0.25">
      <c r="A15" s="86">
        <f t="shared" si="1"/>
        <v>44420</v>
      </c>
      <c r="B15" s="87">
        <f t="shared" si="0"/>
        <v>44420</v>
      </c>
      <c r="C15" s="74"/>
      <c r="D15" s="74"/>
      <c r="E15" s="74" t="s">
        <v>139</v>
      </c>
      <c r="F15" s="74"/>
      <c r="G15" s="74"/>
      <c r="H15" s="74"/>
      <c r="I15" s="74"/>
      <c r="J15" s="74" t="s">
        <v>328</v>
      </c>
      <c r="K15" s="74" t="s">
        <v>139</v>
      </c>
      <c r="L15" s="90" t="s">
        <v>365</v>
      </c>
      <c r="M15" s="74"/>
      <c r="N15" s="74"/>
      <c r="O15" s="250" t="s">
        <v>363</v>
      </c>
      <c r="P15" s="91"/>
      <c r="Q15" s="251"/>
      <c r="R15" s="74"/>
      <c r="S15" s="74"/>
      <c r="T15" s="74" t="s">
        <v>139</v>
      </c>
      <c r="U15" s="74"/>
      <c r="V15" s="91" t="s">
        <v>105</v>
      </c>
      <c r="W15" s="74"/>
      <c r="X15" s="88"/>
      <c r="Y15" s="191"/>
      <c r="Z15" s="74"/>
    </row>
    <row r="16" spans="1:26" ht="16.5" customHeight="1" x14ac:dyDescent="0.25">
      <c r="A16" s="86">
        <f t="shared" si="1"/>
        <v>44421</v>
      </c>
      <c r="B16" s="87">
        <f t="shared" si="0"/>
        <v>44421</v>
      </c>
      <c r="C16" s="208" t="s">
        <v>309</v>
      </c>
      <c r="D16" s="74"/>
      <c r="E16" s="74"/>
      <c r="F16" s="74"/>
      <c r="G16" s="74" t="s">
        <v>310</v>
      </c>
      <c r="H16" s="74"/>
      <c r="I16" s="74"/>
      <c r="J16" s="74" t="s">
        <v>326</v>
      </c>
      <c r="K16" s="74"/>
      <c r="M16" s="242" t="s">
        <v>139</v>
      </c>
      <c r="N16" s="74"/>
      <c r="O16" s="250" t="s">
        <v>363</v>
      </c>
      <c r="P16" s="74"/>
      <c r="Q16" s="251"/>
      <c r="R16" s="74" t="s">
        <v>329</v>
      </c>
      <c r="S16" s="74" t="s">
        <v>139</v>
      </c>
      <c r="T16" s="74"/>
      <c r="U16" s="74"/>
      <c r="V16" s="91" t="s">
        <v>141</v>
      </c>
      <c r="W16" s="74"/>
      <c r="X16" s="74"/>
      <c r="Y16" s="191" t="s">
        <v>343</v>
      </c>
      <c r="Z16" s="74"/>
    </row>
    <row r="17" spans="1:26" ht="16.5" customHeight="1" x14ac:dyDescent="0.25">
      <c r="A17" s="86">
        <f t="shared" si="1"/>
        <v>44422</v>
      </c>
      <c r="B17" s="87">
        <f t="shared" si="0"/>
        <v>44422</v>
      </c>
      <c r="C17" s="74" t="s">
        <v>139</v>
      </c>
      <c r="D17" s="74" t="s">
        <v>307</v>
      </c>
      <c r="E17" s="74"/>
      <c r="F17" s="74"/>
      <c r="G17" s="239" t="s">
        <v>310</v>
      </c>
      <c r="H17" s="191"/>
      <c r="I17" s="74"/>
      <c r="J17" s="74" t="s">
        <v>326</v>
      </c>
      <c r="K17" s="74"/>
      <c r="L17" s="242" t="s">
        <v>139</v>
      </c>
      <c r="M17" s="242" t="s">
        <v>139</v>
      </c>
      <c r="N17" s="244" t="s">
        <v>338</v>
      </c>
      <c r="O17" s="253">
        <v>2300</v>
      </c>
      <c r="P17" s="245" t="s">
        <v>339</v>
      </c>
      <c r="Q17" s="252">
        <v>2200</v>
      </c>
      <c r="R17" s="74"/>
      <c r="S17" s="74" t="s">
        <v>139</v>
      </c>
      <c r="T17" s="93" t="s">
        <v>347</v>
      </c>
      <c r="U17" s="74" t="s">
        <v>308</v>
      </c>
      <c r="V17" s="91"/>
      <c r="W17" s="74"/>
      <c r="X17" s="74"/>
      <c r="Y17" s="246" t="s">
        <v>348</v>
      </c>
      <c r="Z17" s="74"/>
    </row>
    <row r="18" spans="1:26" ht="16.5" customHeight="1" x14ac:dyDescent="0.25">
      <c r="A18" s="86">
        <f t="shared" si="1"/>
        <v>44423</v>
      </c>
      <c r="B18" s="87">
        <f t="shared" si="0"/>
        <v>44423</v>
      </c>
      <c r="C18" s="74" t="s">
        <v>139</v>
      </c>
      <c r="D18" s="74"/>
      <c r="E18" s="74" t="s">
        <v>320</v>
      </c>
      <c r="F18" s="74"/>
      <c r="G18" s="74"/>
      <c r="H18" s="74" t="s">
        <v>315</v>
      </c>
      <c r="I18" s="74" t="s">
        <v>336</v>
      </c>
      <c r="J18" s="74" t="s">
        <v>328</v>
      </c>
      <c r="K18" s="74" t="s">
        <v>139</v>
      </c>
      <c r="L18" s="74"/>
      <c r="M18" s="74"/>
      <c r="N18" s="74" t="s">
        <v>337</v>
      </c>
      <c r="O18" s="253">
        <v>2300</v>
      </c>
      <c r="P18" s="74" t="s">
        <v>340</v>
      </c>
      <c r="Q18" s="252">
        <v>2200</v>
      </c>
      <c r="R18" s="74" t="s">
        <v>139</v>
      </c>
      <c r="S18" s="93" t="s">
        <v>347</v>
      </c>
      <c r="T18" s="74" t="s">
        <v>139</v>
      </c>
      <c r="U18" s="74" t="s">
        <v>308</v>
      </c>
      <c r="V18" s="91"/>
      <c r="W18" s="74"/>
      <c r="X18" s="237" t="s">
        <v>313</v>
      </c>
      <c r="Y18" s="191"/>
      <c r="Z18" s="74"/>
    </row>
    <row r="19" spans="1:26" ht="16.5" customHeight="1" x14ac:dyDescent="0.25">
      <c r="A19" s="86">
        <f t="shared" si="1"/>
        <v>44424</v>
      </c>
      <c r="B19" s="87">
        <f t="shared" si="0"/>
        <v>44424</v>
      </c>
      <c r="C19" s="74"/>
      <c r="D19" s="74"/>
      <c r="E19" s="74"/>
      <c r="F19" s="74"/>
      <c r="G19" s="74"/>
      <c r="H19" s="74" t="s">
        <v>315</v>
      </c>
      <c r="I19" s="74" t="s">
        <v>336</v>
      </c>
      <c r="J19" s="74" t="s">
        <v>328</v>
      </c>
      <c r="K19" s="74"/>
      <c r="M19" s="74"/>
      <c r="N19" s="74"/>
      <c r="O19" s="253">
        <v>2300</v>
      </c>
      <c r="P19" s="74"/>
      <c r="Q19" s="251"/>
      <c r="R19" s="74" t="s">
        <v>329</v>
      </c>
      <c r="S19" s="74"/>
      <c r="T19" s="74"/>
      <c r="U19" s="74"/>
      <c r="V19" s="91" t="s">
        <v>105</v>
      </c>
      <c r="W19" s="74"/>
      <c r="X19" s="74"/>
      <c r="Y19" s="191"/>
      <c r="Z19" s="74"/>
    </row>
    <row r="20" spans="1:26" ht="16.5" customHeight="1" x14ac:dyDescent="0.25">
      <c r="A20" s="86">
        <f t="shared" si="1"/>
        <v>44425</v>
      </c>
      <c r="B20" s="87">
        <f t="shared" si="0"/>
        <v>44425</v>
      </c>
      <c r="C20" s="74"/>
      <c r="D20" s="74"/>
      <c r="E20" s="74"/>
      <c r="F20" s="74"/>
      <c r="G20" s="74"/>
      <c r="H20" s="90" t="s">
        <v>334</v>
      </c>
      <c r="I20" s="74"/>
      <c r="J20" s="243" t="s">
        <v>312</v>
      </c>
      <c r="K20" s="74"/>
      <c r="L20" s="74"/>
      <c r="M20" s="74"/>
      <c r="N20" s="74"/>
      <c r="O20" s="253">
        <v>2300</v>
      </c>
      <c r="P20" s="74"/>
      <c r="Q20" s="251"/>
      <c r="R20" s="74"/>
      <c r="S20" s="74" t="s">
        <v>349</v>
      </c>
      <c r="T20" s="74"/>
      <c r="U20" s="74"/>
      <c r="V20" s="91" t="s">
        <v>141</v>
      </c>
      <c r="W20" s="74" t="s">
        <v>342</v>
      </c>
      <c r="X20" s="74"/>
      <c r="Y20" s="191"/>
      <c r="Z20" s="74"/>
    </row>
    <row r="21" spans="1:26" ht="16.5" customHeight="1" x14ac:dyDescent="0.25">
      <c r="A21" s="86">
        <f t="shared" si="1"/>
        <v>44426</v>
      </c>
      <c r="B21" s="87">
        <f t="shared" si="0"/>
        <v>44426</v>
      </c>
      <c r="C21" s="74"/>
      <c r="D21" s="74" t="s">
        <v>307</v>
      </c>
      <c r="E21" s="90" t="s">
        <v>322</v>
      </c>
      <c r="F21" s="74"/>
      <c r="G21" s="74"/>
      <c r="H21" s="74"/>
      <c r="I21" s="74"/>
      <c r="J21" s="74" t="s">
        <v>327</v>
      </c>
      <c r="K21" s="90" t="s">
        <v>201</v>
      </c>
      <c r="M21" s="74"/>
      <c r="N21" s="74"/>
      <c r="O21" s="253">
        <v>2300</v>
      </c>
      <c r="P21" s="91"/>
      <c r="Q21" s="251"/>
      <c r="R21" s="74"/>
      <c r="S21" s="93" t="s">
        <v>347</v>
      </c>
      <c r="T21" s="74" t="s">
        <v>139</v>
      </c>
      <c r="U21" s="74" t="s">
        <v>308</v>
      </c>
      <c r="V21" s="91"/>
      <c r="W21" s="74"/>
      <c r="X21" s="74"/>
      <c r="Y21" s="191"/>
      <c r="Z21" s="74"/>
    </row>
    <row r="22" spans="1:26" ht="16.5" customHeight="1" x14ac:dyDescent="0.25">
      <c r="A22" s="86">
        <f t="shared" si="1"/>
        <v>44427</v>
      </c>
      <c r="B22" s="87">
        <f t="shared" si="0"/>
        <v>44427</v>
      </c>
      <c r="C22" s="74"/>
      <c r="D22" s="74"/>
      <c r="E22" s="74" t="s">
        <v>139</v>
      </c>
      <c r="F22" s="74"/>
      <c r="G22" s="74"/>
      <c r="H22" s="74"/>
      <c r="I22" s="74"/>
      <c r="J22" s="243" t="s">
        <v>327</v>
      </c>
      <c r="K22" s="74" t="s">
        <v>139</v>
      </c>
      <c r="L22" s="242" t="s">
        <v>332</v>
      </c>
      <c r="M22" s="74"/>
      <c r="N22" s="74"/>
      <c r="O22" s="253">
        <v>2300</v>
      </c>
      <c r="P22" s="91"/>
      <c r="Q22" s="251"/>
      <c r="R22" s="74"/>
      <c r="S22" s="74"/>
      <c r="T22" s="74" t="s">
        <v>139</v>
      </c>
      <c r="U22" s="74"/>
      <c r="V22" s="91" t="s">
        <v>105</v>
      </c>
      <c r="W22" s="74"/>
      <c r="X22" s="88"/>
      <c r="Y22" s="191"/>
      <c r="Z22" s="74"/>
    </row>
    <row r="23" spans="1:26" ht="16.5" customHeight="1" x14ac:dyDescent="0.25">
      <c r="A23" s="86">
        <f t="shared" si="1"/>
        <v>44428</v>
      </c>
      <c r="B23" s="87">
        <f t="shared" si="0"/>
        <v>44428</v>
      </c>
      <c r="C23" s="90" t="s">
        <v>316</v>
      </c>
      <c r="D23" s="74"/>
      <c r="E23" s="74"/>
      <c r="F23" s="74"/>
      <c r="G23" s="74"/>
      <c r="H23" s="74" t="s">
        <v>315</v>
      </c>
      <c r="I23" s="74"/>
      <c r="J23" s="74" t="s">
        <v>326</v>
      </c>
      <c r="K23" s="74"/>
      <c r="L23" s="242" t="s">
        <v>139</v>
      </c>
      <c r="M23" s="242" t="s">
        <v>139</v>
      </c>
      <c r="N23" s="74"/>
      <c r="O23" s="250" t="s">
        <v>363</v>
      </c>
      <c r="P23" s="74"/>
      <c r="Q23" s="251"/>
      <c r="R23" s="74" t="s">
        <v>329</v>
      </c>
      <c r="S23" s="74" t="s">
        <v>139</v>
      </c>
      <c r="T23" s="90"/>
      <c r="U23" s="74"/>
      <c r="V23" s="91" t="s">
        <v>141</v>
      </c>
      <c r="W23" s="74"/>
      <c r="X23" s="74"/>
      <c r="Y23" s="191" t="s">
        <v>343</v>
      </c>
      <c r="Z23" s="74"/>
    </row>
    <row r="24" spans="1:26" ht="16.5" customHeight="1" x14ac:dyDescent="0.25">
      <c r="A24" s="86">
        <f t="shared" si="1"/>
        <v>44429</v>
      </c>
      <c r="B24" s="87">
        <f t="shared" si="0"/>
        <v>44429</v>
      </c>
      <c r="C24" s="74" t="s">
        <v>139</v>
      </c>
      <c r="D24" s="74" t="s">
        <v>307</v>
      </c>
      <c r="E24" s="74" t="s">
        <v>320</v>
      </c>
      <c r="F24" s="74"/>
      <c r="G24" s="74"/>
      <c r="H24" s="74"/>
      <c r="I24" s="74"/>
      <c r="J24" s="74" t="s">
        <v>328</v>
      </c>
      <c r="K24" s="74"/>
      <c r="L24" s="242" t="s">
        <v>139</v>
      </c>
      <c r="M24" s="242" t="s">
        <v>139</v>
      </c>
      <c r="N24" s="244" t="s">
        <v>338</v>
      </c>
      <c r="O24" s="250">
        <v>2300</v>
      </c>
      <c r="P24" s="245" t="s">
        <v>339</v>
      </c>
      <c r="Q24" s="252">
        <v>2200</v>
      </c>
      <c r="R24" s="74" t="s">
        <v>145</v>
      </c>
      <c r="S24" s="74" t="s">
        <v>139</v>
      </c>
      <c r="T24" s="74"/>
      <c r="U24" s="74"/>
      <c r="V24" s="91"/>
      <c r="W24" s="74" t="s">
        <v>342</v>
      </c>
      <c r="X24" s="74"/>
      <c r="Y24" s="191" t="s">
        <v>348</v>
      </c>
      <c r="Z24" s="74"/>
    </row>
    <row r="25" spans="1:26" ht="16.5" customHeight="1" x14ac:dyDescent="0.25">
      <c r="A25" s="86">
        <f t="shared" si="1"/>
        <v>44430</v>
      </c>
      <c r="B25" s="87">
        <f t="shared" si="0"/>
        <v>44430</v>
      </c>
      <c r="C25" s="74" t="s">
        <v>139</v>
      </c>
      <c r="D25" s="74"/>
      <c r="E25" s="74" t="s">
        <v>139</v>
      </c>
      <c r="F25" s="74"/>
      <c r="G25" s="74" t="s">
        <v>310</v>
      </c>
      <c r="H25" s="74"/>
      <c r="I25" s="74" t="s">
        <v>336</v>
      </c>
      <c r="J25" s="74" t="s">
        <v>327</v>
      </c>
      <c r="K25" s="74" t="s">
        <v>139</v>
      </c>
      <c r="L25" s="74"/>
      <c r="M25" s="74"/>
      <c r="N25" s="244" t="s">
        <v>338</v>
      </c>
      <c r="O25" s="250" t="s">
        <v>363</v>
      </c>
      <c r="P25" s="245" t="s">
        <v>339</v>
      </c>
      <c r="Q25" s="252">
        <v>2200</v>
      </c>
      <c r="R25" s="74"/>
      <c r="S25" s="93" t="s">
        <v>347</v>
      </c>
      <c r="T25" s="90" t="s">
        <v>139</v>
      </c>
      <c r="U25" s="74" t="s">
        <v>308</v>
      </c>
      <c r="V25" s="91"/>
      <c r="W25" s="74"/>
      <c r="X25" s="237" t="s">
        <v>313</v>
      </c>
      <c r="Y25" s="191"/>
      <c r="Z25" s="74"/>
    </row>
    <row r="26" spans="1:26" ht="16.5" customHeight="1" x14ac:dyDescent="0.25">
      <c r="A26" s="86">
        <f t="shared" si="1"/>
        <v>44431</v>
      </c>
      <c r="B26" s="87">
        <f t="shared" si="0"/>
        <v>44431</v>
      </c>
      <c r="C26" s="74"/>
      <c r="D26" s="74"/>
      <c r="E26" s="74"/>
      <c r="F26" s="74"/>
      <c r="G26" s="74" t="s">
        <v>310</v>
      </c>
      <c r="H26" s="74"/>
      <c r="I26" s="74" t="s">
        <v>336</v>
      </c>
      <c r="J26" s="74" t="s">
        <v>327</v>
      </c>
      <c r="K26" s="74"/>
      <c r="M26" s="74"/>
      <c r="N26" s="74"/>
      <c r="O26" s="250" t="s">
        <v>363</v>
      </c>
      <c r="P26" s="74"/>
      <c r="Q26" s="251"/>
      <c r="R26" s="74" t="s">
        <v>145</v>
      </c>
      <c r="S26" s="74"/>
      <c r="T26" s="74"/>
      <c r="U26" s="74"/>
      <c r="V26" s="91" t="s">
        <v>105</v>
      </c>
      <c r="W26" s="74"/>
      <c r="X26" s="237" t="s">
        <v>312</v>
      </c>
      <c r="Y26" s="191"/>
      <c r="Z26" s="74"/>
    </row>
    <row r="27" spans="1:26" ht="16.5" customHeight="1" x14ac:dyDescent="0.25">
      <c r="A27" s="86">
        <f t="shared" si="1"/>
        <v>44432</v>
      </c>
      <c r="B27" s="87">
        <f t="shared" si="0"/>
        <v>44432</v>
      </c>
      <c r="C27" s="74"/>
      <c r="D27" s="74"/>
      <c r="E27" s="74"/>
      <c r="F27" s="74"/>
      <c r="G27" s="74"/>
      <c r="H27" s="74" t="s">
        <v>315</v>
      </c>
      <c r="I27" s="74"/>
      <c r="J27" s="74" t="s">
        <v>326</v>
      </c>
      <c r="K27" s="74"/>
      <c r="L27" s="74"/>
      <c r="M27" s="74"/>
      <c r="N27" s="74"/>
      <c r="O27" s="250" t="s">
        <v>363</v>
      </c>
      <c r="P27" s="74"/>
      <c r="Q27" s="251"/>
      <c r="R27" s="74"/>
      <c r="S27" s="74"/>
      <c r="T27" s="74"/>
      <c r="U27" s="74"/>
      <c r="V27" s="91" t="s">
        <v>141</v>
      </c>
      <c r="W27" s="74"/>
      <c r="X27" s="74"/>
      <c r="Y27" s="191" t="s">
        <v>343</v>
      </c>
      <c r="Z27" s="74"/>
    </row>
    <row r="28" spans="1:26" ht="16.5" customHeight="1" x14ac:dyDescent="0.25">
      <c r="A28" s="86">
        <f t="shared" si="1"/>
        <v>44433</v>
      </c>
      <c r="B28" s="87">
        <f t="shared" si="0"/>
        <v>44433</v>
      </c>
      <c r="C28" s="74"/>
      <c r="D28" s="74" t="s">
        <v>319</v>
      </c>
      <c r="E28" s="74" t="s">
        <v>139</v>
      </c>
      <c r="F28" s="74"/>
      <c r="G28" s="74"/>
      <c r="H28" s="74"/>
      <c r="I28" s="74"/>
      <c r="J28" s="74" t="s">
        <v>328</v>
      </c>
      <c r="K28" s="74"/>
      <c r="L28" s="74"/>
      <c r="M28" s="74"/>
      <c r="N28" s="74"/>
      <c r="O28" s="250" t="s">
        <v>363</v>
      </c>
      <c r="P28" s="91"/>
      <c r="Q28" s="251"/>
      <c r="R28" s="74"/>
      <c r="S28" s="93" t="s">
        <v>347</v>
      </c>
      <c r="T28" s="74" t="s">
        <v>139</v>
      </c>
      <c r="U28" s="74" t="s">
        <v>308</v>
      </c>
      <c r="V28" s="91"/>
      <c r="W28" s="74"/>
      <c r="X28" s="74"/>
      <c r="Y28" s="191"/>
      <c r="Z28" s="74"/>
    </row>
    <row r="29" spans="1:26" ht="16.5" customHeight="1" x14ac:dyDescent="0.25">
      <c r="A29" s="86">
        <f t="shared" si="1"/>
        <v>44434</v>
      </c>
      <c r="B29" s="87">
        <f t="shared" si="0"/>
        <v>44434</v>
      </c>
      <c r="C29" s="74"/>
      <c r="D29" s="74"/>
      <c r="E29" s="90" t="s">
        <v>323</v>
      </c>
      <c r="F29" s="74"/>
      <c r="G29" s="241" t="s">
        <v>314</v>
      </c>
      <c r="H29" s="74"/>
      <c r="I29" s="74"/>
      <c r="J29" s="74" t="s">
        <v>327</v>
      </c>
      <c r="K29" s="74" t="s">
        <v>139</v>
      </c>
      <c r="L29" s="242" t="s">
        <v>332</v>
      </c>
      <c r="M29" s="74"/>
      <c r="N29" s="74"/>
      <c r="O29" s="250" t="s">
        <v>363</v>
      </c>
      <c r="P29" s="74"/>
      <c r="Q29" s="251"/>
      <c r="R29" s="74"/>
      <c r="S29" s="74"/>
      <c r="T29" s="208" t="s">
        <v>302</v>
      </c>
      <c r="U29" s="74"/>
      <c r="V29" s="91" t="s">
        <v>105</v>
      </c>
      <c r="W29" s="74"/>
      <c r="X29" s="88"/>
      <c r="Y29" s="191"/>
      <c r="Z29" s="74"/>
    </row>
    <row r="30" spans="1:26" ht="16.5" customHeight="1" x14ac:dyDescent="0.25">
      <c r="A30" s="86">
        <f t="shared" si="1"/>
        <v>44435</v>
      </c>
      <c r="B30" s="87">
        <f t="shared" si="0"/>
        <v>44435</v>
      </c>
      <c r="C30" s="208" t="s">
        <v>309</v>
      </c>
      <c r="D30" s="74"/>
      <c r="E30" s="74"/>
      <c r="F30" s="74"/>
      <c r="G30" s="74" t="s">
        <v>310</v>
      </c>
      <c r="H30" s="74"/>
      <c r="I30" s="74"/>
      <c r="J30" s="74" t="s">
        <v>326</v>
      </c>
      <c r="K30" s="74"/>
      <c r="L30" s="242" t="s">
        <v>139</v>
      </c>
      <c r="M30" s="242" t="s">
        <v>139</v>
      </c>
      <c r="N30" s="74"/>
      <c r="O30" s="250" t="s">
        <v>363</v>
      </c>
      <c r="P30" s="74"/>
      <c r="Q30" s="251"/>
      <c r="R30" s="90" t="s">
        <v>330</v>
      </c>
      <c r="S30" s="74" t="s">
        <v>139</v>
      </c>
      <c r="T30" s="90"/>
      <c r="U30" s="74"/>
      <c r="V30" s="91" t="s">
        <v>141</v>
      </c>
      <c r="W30" s="74"/>
      <c r="X30" s="74"/>
      <c r="Y30" s="191" t="s">
        <v>348</v>
      </c>
      <c r="Z30" s="74"/>
    </row>
    <row r="31" spans="1:26" ht="16.5" customHeight="1" x14ac:dyDescent="0.25">
      <c r="A31" s="86">
        <f t="shared" si="1"/>
        <v>44436</v>
      </c>
      <c r="B31" s="87">
        <f t="shared" si="0"/>
        <v>44436</v>
      </c>
      <c r="C31" s="74" t="s">
        <v>139</v>
      </c>
      <c r="D31" s="74" t="s">
        <v>319</v>
      </c>
      <c r="E31" s="74"/>
      <c r="F31" s="74"/>
      <c r="G31" s="74" t="s">
        <v>310</v>
      </c>
      <c r="H31" s="74"/>
      <c r="I31" s="74"/>
      <c r="J31" s="74" t="s">
        <v>326</v>
      </c>
      <c r="K31" s="74"/>
      <c r="L31" s="242" t="s">
        <v>139</v>
      </c>
      <c r="M31" s="242" t="s">
        <v>139</v>
      </c>
      <c r="N31" s="244" t="s">
        <v>338</v>
      </c>
      <c r="O31" s="250" t="s">
        <v>363</v>
      </c>
      <c r="P31" s="245" t="s">
        <v>339</v>
      </c>
      <c r="Q31" s="252">
        <v>2200</v>
      </c>
      <c r="R31" s="74" t="s">
        <v>145</v>
      </c>
      <c r="S31" s="74" t="s">
        <v>139</v>
      </c>
      <c r="T31" s="90" t="s">
        <v>347</v>
      </c>
      <c r="U31" s="74" t="s">
        <v>308</v>
      </c>
      <c r="V31" s="91"/>
      <c r="W31" s="74"/>
      <c r="X31" s="74"/>
      <c r="Y31" s="191" t="s">
        <v>348</v>
      </c>
      <c r="Z31" s="74"/>
    </row>
    <row r="32" spans="1:26" ht="16.5" customHeight="1" x14ac:dyDescent="0.25">
      <c r="A32" s="86">
        <f t="shared" si="1"/>
        <v>44437</v>
      </c>
      <c r="B32" s="87">
        <f t="shared" si="0"/>
        <v>44437</v>
      </c>
      <c r="C32" s="74" t="s">
        <v>139</v>
      </c>
      <c r="D32" s="74"/>
      <c r="E32" s="74" t="s">
        <v>139</v>
      </c>
      <c r="F32" s="74"/>
      <c r="G32" s="74"/>
      <c r="H32" s="74" t="s">
        <v>366</v>
      </c>
      <c r="I32" s="74" t="s">
        <v>336</v>
      </c>
      <c r="J32" s="74" t="s">
        <v>328</v>
      </c>
      <c r="K32" s="74" t="s">
        <v>139</v>
      </c>
      <c r="L32" s="242"/>
      <c r="M32" s="74"/>
      <c r="N32" s="244" t="s">
        <v>337</v>
      </c>
      <c r="O32" s="250" t="s">
        <v>363</v>
      </c>
      <c r="P32" s="245" t="s">
        <v>339</v>
      </c>
      <c r="Q32" s="252">
        <v>2200</v>
      </c>
      <c r="R32" s="74"/>
      <c r="S32" s="74"/>
      <c r="T32" s="90"/>
      <c r="U32" s="74"/>
      <c r="V32" s="91"/>
      <c r="W32" s="74" t="s">
        <v>342</v>
      </c>
      <c r="X32" s="237" t="s">
        <v>313</v>
      </c>
      <c r="Y32" s="191"/>
      <c r="Z32" s="74"/>
    </row>
    <row r="33" spans="1:26" ht="16.5" customHeight="1" x14ac:dyDescent="0.25">
      <c r="A33" s="86">
        <f t="shared" si="1"/>
        <v>44438</v>
      </c>
      <c r="B33" s="87">
        <f t="shared" si="0"/>
        <v>44438</v>
      </c>
      <c r="C33" s="74"/>
      <c r="D33" s="74"/>
      <c r="E33" s="74"/>
      <c r="F33" s="74"/>
      <c r="G33" s="74"/>
      <c r="H33" s="74" t="s">
        <v>335</v>
      </c>
      <c r="I33" s="74"/>
      <c r="J33" s="74" t="s">
        <v>326</v>
      </c>
      <c r="K33" s="74"/>
      <c r="M33" s="74"/>
      <c r="N33" s="74"/>
      <c r="O33" s="250" t="s">
        <v>363</v>
      </c>
      <c r="P33" s="74"/>
      <c r="Q33" s="251"/>
      <c r="R33" s="90" t="s">
        <v>331</v>
      </c>
      <c r="S33" s="74"/>
      <c r="T33" s="74" t="s">
        <v>139</v>
      </c>
      <c r="U33" s="74"/>
      <c r="V33" s="91" t="s">
        <v>105</v>
      </c>
      <c r="W33" s="90"/>
      <c r="X33" s="74"/>
      <c r="Y33" s="191" t="s">
        <v>345</v>
      </c>
      <c r="Z33" s="74"/>
    </row>
    <row r="34" spans="1:26" ht="16.5" customHeight="1" x14ac:dyDescent="0.25">
      <c r="A34" s="86">
        <f t="shared" si="1"/>
        <v>44439</v>
      </c>
      <c r="B34" s="87">
        <f t="shared" si="0"/>
        <v>44439</v>
      </c>
      <c r="C34" s="74"/>
      <c r="D34" s="74" t="s">
        <v>319</v>
      </c>
      <c r="E34" s="74"/>
      <c r="F34" s="90"/>
      <c r="G34" s="74"/>
      <c r="H34" s="74"/>
      <c r="I34" s="74"/>
      <c r="J34" s="74" t="s">
        <v>327</v>
      </c>
      <c r="K34" s="74"/>
      <c r="L34" s="74"/>
      <c r="M34" s="74"/>
      <c r="N34" s="74"/>
      <c r="O34" s="249" t="s">
        <v>363</v>
      </c>
      <c r="P34" s="74"/>
      <c r="Q34" s="251"/>
      <c r="R34" s="74"/>
      <c r="S34" s="90"/>
      <c r="T34" s="208" t="s">
        <v>302</v>
      </c>
      <c r="U34" s="74"/>
      <c r="V34" s="91" t="s">
        <v>141</v>
      </c>
      <c r="W34" s="74"/>
      <c r="X34" s="74"/>
      <c r="Y34" s="191" t="s">
        <v>345</v>
      </c>
      <c r="Z34" s="74"/>
    </row>
    <row r="35" spans="1:26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48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48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48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48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customHeight="1" x14ac:dyDescent="0.3">
      <c r="A39" s="175"/>
      <c r="B39" s="176" t="s">
        <v>224</v>
      </c>
      <c r="C39" s="215">
        <f>+A5</f>
        <v>44410</v>
      </c>
      <c r="D39" s="216">
        <v>9</v>
      </c>
      <c r="E39" s="217" t="s">
        <v>214</v>
      </c>
      <c r="F39" s="144"/>
      <c r="G39" s="144"/>
      <c r="H39" s="144"/>
      <c r="I39" s="144"/>
      <c r="J39" s="144"/>
      <c r="K39" s="144"/>
      <c r="L39" s="148"/>
      <c r="M39" s="148"/>
      <c r="N39" s="235"/>
      <c r="O39" s="148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8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9</v>
      </c>
      <c r="W42" s="111">
        <f>COUNTIF(W$4:W$34,W41)</f>
        <v>5</v>
      </c>
      <c r="X42" s="111">
        <f>COUNTIF(X$4:X$34,X41)</f>
        <v>4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2</v>
      </c>
      <c r="O44" s="111">
        <f>COUNTIF(O$4:O$34,O43)</f>
        <v>0</v>
      </c>
      <c r="P44" s="111">
        <f>COUNTIF(P$4:P$34,P43)</f>
        <v>1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9</v>
      </c>
      <c r="W44" s="111">
        <f>COUNTIF(W$4:W$34,"玉雪")</f>
        <v>0</v>
      </c>
      <c r="X44" s="111">
        <f>COUNTIF(X$4:X$34,"玉雪")</f>
        <v>0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7</v>
      </c>
      <c r="O46" s="111">
        <f>COUNTIF(O$4:O$34,O45)</f>
        <v>0</v>
      </c>
      <c r="P46" s="111">
        <f>COUNTIF(P$4:P$34,P45)</f>
        <v>0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26</v>
      </c>
      <c r="X49" s="230">
        <f>COUNTBLANK(X$4:X$34)</f>
        <v>25</v>
      </c>
      <c r="Y49" s="230">
        <f>COUNTBLANK(Y$4:Y$34)</f>
        <v>17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29</v>
      </c>
      <c r="Y51" s="230">
        <f>+Y42+Y44+Y49</f>
        <v>17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22</v>
      </c>
      <c r="O54" s="228">
        <f>COUNTBLANK(O4:O34)</f>
        <v>0</v>
      </c>
      <c r="P54" s="228">
        <f>COUNTBLANK(P4:P34)</f>
        <v>22</v>
      </c>
      <c r="Q54" s="228"/>
      <c r="R54" s="228"/>
      <c r="S54" s="228"/>
      <c r="T54" s="228"/>
      <c r="U54" s="228"/>
      <c r="V54" s="230"/>
      <c r="W54" s="230">
        <f>-(W51-W49-8)</f>
        <v>3</v>
      </c>
      <c r="X54" s="230">
        <f>-(X51-X49-8)</f>
        <v>4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0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9</v>
      </c>
      <c r="R57" s="228"/>
      <c r="S57" s="228"/>
      <c r="T57" s="228"/>
      <c r="U57" s="228"/>
      <c r="V57" s="228"/>
      <c r="W57" s="231"/>
      <c r="X57" s="231"/>
      <c r="Y57" s="231"/>
    </row>
  </sheetData>
  <mergeCells count="10">
    <mergeCell ref="W1:Y1"/>
    <mergeCell ref="B35:N35"/>
    <mergeCell ref="B36:N36"/>
    <mergeCell ref="B37:N37"/>
    <mergeCell ref="B38:N38"/>
    <mergeCell ref="C1:J1"/>
    <mergeCell ref="K1:M1"/>
    <mergeCell ref="N1:O1"/>
    <mergeCell ref="P1:Q1"/>
    <mergeCell ref="R1:V1"/>
  </mergeCells>
  <phoneticPr fontId="59" type="noConversion"/>
  <conditionalFormatting sqref="W5:Z9 W12:Z16 W19:Z23 W33:Z34 T16:U16 T17:Z17 T23:U23 T24:Z24 T30:U30 T31:Z31 A21:J21 W26:Z30 A12:D12 A13:N15 F12:N12 A26:K26 M26:N26 A23:K23 M23:N23 M21:N21 A34:N34 A33:K33 M33:N33 A16:K16 M16:N16 A22:N22 A17:N20 A24:N25 P4:P34 R32:Z32 R30:R31 R25:Z25 R23:R24 R16:R17 R10:Z11 R4:Z4 R18:Z18 R12:U15 R26:U29 R19:U22 R33:U34 R5:U9 A27:N32 A4:N11">
    <cfRule type="expression" dxfId="43" priority="11">
      <formula>$A4=TODAY()</formula>
    </cfRule>
    <cfRule type="expression" dxfId="42" priority="12">
      <formula>WEEKDAY($A4,2)&gt;5</formula>
    </cfRule>
  </conditionalFormatting>
  <conditionalFormatting sqref="V5:V9">
    <cfRule type="expression" dxfId="41" priority="13">
      <formula>WEEKDAY($A5,2)&gt;5</formula>
    </cfRule>
    <cfRule type="expression" dxfId="40" priority="14">
      <formula>$A5=TODAY()</formula>
    </cfRule>
  </conditionalFormatting>
  <conditionalFormatting sqref="V12:V16">
    <cfRule type="expression" dxfId="39" priority="15">
      <formula>WEEKDAY($A12,2)&gt;5</formula>
    </cfRule>
    <cfRule type="expression" dxfId="38" priority="16">
      <formula>$A12=TODAY()</formula>
    </cfRule>
  </conditionalFormatting>
  <conditionalFormatting sqref="V19:V23">
    <cfRule type="expression" dxfId="37" priority="17">
      <formula>WEEKDAY($A19,2)&gt;5</formula>
    </cfRule>
    <cfRule type="expression" dxfId="36" priority="18">
      <formula>$A19=TODAY()</formula>
    </cfRule>
  </conditionalFormatting>
  <conditionalFormatting sqref="V26:V30">
    <cfRule type="expression" dxfId="35" priority="19">
      <formula>WEEKDAY($A26,2)&gt;5</formula>
    </cfRule>
    <cfRule type="expression" dxfId="34" priority="20">
      <formula>$A26=TODAY()</formula>
    </cfRule>
  </conditionalFormatting>
  <conditionalFormatting sqref="V33:V34">
    <cfRule type="expression" dxfId="33" priority="21">
      <formula>WEEKDAY($A33,2)&gt;5</formula>
    </cfRule>
    <cfRule type="expression" dxfId="32" priority="22">
      <formula>$A33=TODAY()</formula>
    </cfRule>
  </conditionalFormatting>
  <conditionalFormatting sqref="S16:S17">
    <cfRule type="expression" dxfId="31" priority="23">
      <formula>$A16=TODAY()</formula>
    </cfRule>
    <cfRule type="expression" dxfId="30" priority="24">
      <formula>WEEKDAY($A16,2)&gt;5</formula>
    </cfRule>
  </conditionalFormatting>
  <conditionalFormatting sqref="S23:S24">
    <cfRule type="expression" dxfId="29" priority="25">
      <formula>$A23=TODAY()</formula>
    </cfRule>
    <cfRule type="expression" dxfId="28" priority="26">
      <formula>WEEKDAY($A23,2)&gt;5</formula>
    </cfRule>
  </conditionalFormatting>
  <conditionalFormatting sqref="S30:S31">
    <cfRule type="expression" dxfId="27" priority="27">
      <formula>$A30=TODAY()</formula>
    </cfRule>
    <cfRule type="expression" dxfId="26" priority="28">
      <formula>WEEKDAY($A30,2)&gt;5</formula>
    </cfRule>
  </conditionalFormatting>
  <conditionalFormatting sqref="K21">
    <cfRule type="expression" dxfId="25" priority="29">
      <formula>WEEKDAY($A21,2)&gt;5</formula>
    </cfRule>
    <cfRule type="expression" dxfId="24" priority="30">
      <formula>$A21=TODAY()</formula>
    </cfRule>
  </conditionalFormatting>
  <conditionalFormatting sqref="E12">
    <cfRule type="expression" dxfId="23" priority="8">
      <formula>WEEKDAY($A12,2)&gt;5</formula>
    </cfRule>
    <cfRule type="expression" dxfId="22" priority="9">
      <formula>$A12=TODAY()</formula>
    </cfRule>
  </conditionalFormatting>
  <conditionalFormatting sqref="L23 L30">
    <cfRule type="expression" dxfId="21" priority="33">
      <formula>$A26=TODAY()</formula>
    </cfRule>
    <cfRule type="expression" dxfId="20" priority="34">
      <formula>WEEKDAY($A26,2)&gt;5</formula>
    </cfRule>
  </conditionalFormatting>
  <conditionalFormatting sqref="L22">
    <cfRule type="expression" dxfId="19" priority="37">
      <formula>$A23=TODAY()</formula>
    </cfRule>
    <cfRule type="expression" dxfId="18" priority="38">
      <formula>WEEKDAY($A23,2)&gt;5</formula>
    </cfRule>
  </conditionalFormatting>
  <conditionalFormatting sqref="L23">
    <cfRule type="expression" dxfId="17" priority="41">
      <formula>$A21=TODAY()</formula>
    </cfRule>
    <cfRule type="expression" dxfId="16" priority="42">
      <formula>WEEKDAY($A21,2)&gt;5</formula>
    </cfRule>
  </conditionalFormatting>
  <conditionalFormatting sqref="L29">
    <cfRule type="expression" dxfId="15" priority="6">
      <formula>$A30=TODAY()</formula>
    </cfRule>
    <cfRule type="expression" dxfId="14" priority="7">
      <formula>WEEKDAY($A30,2)&gt;5</formula>
    </cfRule>
  </conditionalFormatting>
  <conditionalFormatting sqref="L24">
    <cfRule type="expression" dxfId="13" priority="45">
      <formula>$A16=TODAY()</formula>
    </cfRule>
    <cfRule type="expression" dxfId="12" priority="46">
      <formula>WEEKDAY($A16,2)&gt;5</formula>
    </cfRule>
  </conditionalFormatting>
  <conditionalFormatting sqref="O4:O34">
    <cfRule type="expression" dxfId="11" priority="4">
      <formula>WEEKDAY($A4,2)&gt;5</formula>
    </cfRule>
    <cfRule type="expression" dxfId="10" priority="5">
      <formula>$A4=TODAY()</formula>
    </cfRule>
  </conditionalFormatting>
  <conditionalFormatting sqref="Q4:Q34">
    <cfRule type="expression" dxfId="9" priority="2">
      <formula>WEEKDAY($A4,2)&gt;5</formula>
    </cfRule>
    <cfRule type="expression" dxfId="8" priority="3">
      <formula>$A4=TODAY()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140" firstPageNumber="0" fitToHeight="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pageSetUpPr fitToPage="1"/>
  </sheetPr>
  <dimension ref="A1:AMK57"/>
  <sheetViews>
    <sheetView zoomScale="93" zoomScaleNormal="9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4" sqref="N14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2" width="8.625" style="107" customWidth="1"/>
    <col min="23" max="26" width="8.875" style="109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2</v>
      </c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44440</v>
      </c>
      <c r="B4" s="87">
        <f t="shared" ref="B4:B34" si="0">+A4</f>
        <v>44440</v>
      </c>
      <c r="C4" s="90"/>
      <c r="D4" s="74"/>
      <c r="E4" s="90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91"/>
      <c r="R4" s="74"/>
      <c r="S4" s="74"/>
      <c r="T4" s="74"/>
      <c r="U4" s="74"/>
      <c r="V4" s="91"/>
      <c r="W4" s="74"/>
      <c r="X4" s="74"/>
      <c r="Y4" s="74"/>
      <c r="Z4" s="74"/>
    </row>
    <row r="5" spans="1:26" ht="16.5" customHeight="1" x14ac:dyDescent="0.25">
      <c r="A5" s="86">
        <f t="shared" ref="A5:A34" si="1">+A4+1</f>
        <v>44441</v>
      </c>
      <c r="B5" s="87">
        <f t="shared" si="0"/>
        <v>44441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91"/>
      <c r="R5" s="74"/>
      <c r="S5" s="74"/>
      <c r="T5" s="90"/>
      <c r="U5" s="74"/>
      <c r="V5" s="91"/>
      <c r="W5" s="74"/>
      <c r="X5" s="74"/>
      <c r="Y5" s="74"/>
      <c r="Z5" s="74"/>
    </row>
    <row r="6" spans="1:26" ht="16.5" customHeight="1" x14ac:dyDescent="0.25">
      <c r="A6" s="86">
        <f t="shared" si="1"/>
        <v>44442</v>
      </c>
      <c r="B6" s="87">
        <f t="shared" si="0"/>
        <v>44442</v>
      </c>
      <c r="C6" s="74"/>
      <c r="D6" s="74"/>
      <c r="E6" s="74"/>
      <c r="F6" s="74"/>
      <c r="G6" s="74"/>
      <c r="H6" s="74"/>
      <c r="I6" s="74"/>
      <c r="J6" s="74"/>
      <c r="K6" s="74"/>
      <c r="L6" s="90"/>
      <c r="M6" s="74"/>
      <c r="N6" s="74"/>
      <c r="O6" s="74"/>
      <c r="P6" s="91"/>
      <c r="Q6" s="91"/>
      <c r="R6" s="74"/>
      <c r="S6" s="74"/>
      <c r="T6" s="74"/>
      <c r="U6" s="74"/>
      <c r="V6" s="91"/>
      <c r="W6" s="74"/>
      <c r="X6" s="74"/>
      <c r="Y6" s="74"/>
      <c r="Z6" s="74"/>
    </row>
    <row r="7" spans="1:26" ht="16.5" customHeight="1" x14ac:dyDescent="0.25">
      <c r="A7" s="86">
        <f t="shared" si="1"/>
        <v>44443</v>
      </c>
      <c r="B7" s="87">
        <f t="shared" si="0"/>
        <v>44443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91"/>
      <c r="Q7" s="91"/>
      <c r="R7" s="74"/>
      <c r="S7" s="74"/>
      <c r="T7" s="74"/>
      <c r="U7" s="74"/>
      <c r="V7" s="91"/>
      <c r="W7" s="74"/>
      <c r="X7" s="74"/>
      <c r="Y7" s="74"/>
      <c r="Z7" s="74"/>
    </row>
    <row r="8" spans="1:26" ht="16.5" customHeight="1" x14ac:dyDescent="0.25">
      <c r="A8" s="86">
        <f t="shared" si="1"/>
        <v>44444</v>
      </c>
      <c r="B8" s="87">
        <f t="shared" si="0"/>
        <v>44444</v>
      </c>
      <c r="C8" s="74"/>
      <c r="D8" s="74"/>
      <c r="E8" s="74"/>
      <c r="F8" s="74"/>
      <c r="G8" s="74"/>
      <c r="H8" s="74"/>
      <c r="I8" s="74"/>
      <c r="J8" s="74"/>
      <c r="K8" s="74"/>
      <c r="L8" s="90"/>
      <c r="M8" s="74"/>
      <c r="N8" s="74"/>
      <c r="O8" s="74"/>
      <c r="P8" s="74"/>
      <c r="Q8" s="91"/>
      <c r="R8" s="74"/>
      <c r="S8" s="74"/>
      <c r="T8" s="74"/>
      <c r="U8" s="74"/>
      <c r="V8" s="91"/>
      <c r="W8" s="74"/>
      <c r="X8" s="88"/>
      <c r="Y8" s="74"/>
      <c r="Z8" s="74"/>
    </row>
    <row r="9" spans="1:26" ht="16.5" customHeight="1" x14ac:dyDescent="0.25">
      <c r="A9" s="86">
        <f t="shared" si="1"/>
        <v>44445</v>
      </c>
      <c r="B9" s="87">
        <f t="shared" si="0"/>
        <v>44445</v>
      </c>
      <c r="C9" s="74"/>
      <c r="D9" s="74"/>
      <c r="E9" s="74"/>
      <c r="F9" s="74"/>
      <c r="G9" s="74"/>
      <c r="H9" s="74"/>
      <c r="I9" s="74"/>
      <c r="J9" s="74"/>
      <c r="K9" s="74"/>
      <c r="L9" s="90"/>
      <c r="M9" s="74"/>
      <c r="N9" s="74"/>
      <c r="O9" s="74"/>
      <c r="P9" s="74"/>
      <c r="Q9" s="91"/>
      <c r="R9" s="74"/>
      <c r="S9" s="74"/>
      <c r="T9" s="74"/>
      <c r="U9" s="74"/>
      <c r="V9" s="91"/>
      <c r="W9" s="74"/>
      <c r="X9" s="74"/>
      <c r="Y9" s="74"/>
      <c r="Z9" s="74"/>
    </row>
    <row r="10" spans="1:26" ht="16.5" customHeight="1" x14ac:dyDescent="0.25">
      <c r="A10" s="86">
        <f t="shared" si="1"/>
        <v>44446</v>
      </c>
      <c r="B10" s="87">
        <f t="shared" si="0"/>
        <v>44446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91"/>
      <c r="R10" s="74"/>
      <c r="S10" s="74"/>
      <c r="T10" s="74"/>
      <c r="U10" s="74"/>
      <c r="V10" s="91"/>
      <c r="W10" s="74"/>
      <c r="X10" s="74"/>
      <c r="Y10" s="74"/>
      <c r="Z10" s="74"/>
    </row>
    <row r="11" spans="1:26" ht="16.5" customHeight="1" x14ac:dyDescent="0.25">
      <c r="A11" s="86">
        <f t="shared" si="1"/>
        <v>44447</v>
      </c>
      <c r="B11" s="87">
        <f t="shared" si="0"/>
        <v>44447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0"/>
      <c r="N11" s="74"/>
      <c r="O11" s="74"/>
      <c r="P11" s="74"/>
      <c r="Q11" s="91"/>
      <c r="R11" s="74"/>
      <c r="S11" s="74"/>
      <c r="T11" s="74"/>
      <c r="U11" s="74"/>
      <c r="V11" s="91"/>
      <c r="W11" s="74"/>
      <c r="X11" s="74"/>
      <c r="Y11" s="74"/>
      <c r="Z11" s="74"/>
    </row>
    <row r="12" spans="1:26" ht="16.5" customHeight="1" x14ac:dyDescent="0.25">
      <c r="A12" s="86">
        <f t="shared" si="1"/>
        <v>44448</v>
      </c>
      <c r="B12" s="87">
        <f t="shared" si="0"/>
        <v>44448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91"/>
      <c r="R12" s="74"/>
      <c r="S12" s="74"/>
      <c r="T12" s="90"/>
      <c r="U12" s="74"/>
      <c r="V12" s="91"/>
      <c r="W12" s="74"/>
      <c r="X12" s="74"/>
      <c r="Y12" s="74"/>
      <c r="Z12" s="74"/>
    </row>
    <row r="13" spans="1:26" ht="16.5" customHeight="1" x14ac:dyDescent="0.25">
      <c r="A13" s="86">
        <f t="shared" si="1"/>
        <v>44449</v>
      </c>
      <c r="B13" s="87">
        <f t="shared" si="0"/>
        <v>44449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91"/>
      <c r="R13" s="74"/>
      <c r="S13" s="74"/>
      <c r="T13" s="74"/>
      <c r="U13" s="74"/>
      <c r="V13" s="91"/>
      <c r="W13" s="74"/>
      <c r="X13" s="74"/>
      <c r="Y13" s="74"/>
      <c r="Z13" s="74"/>
    </row>
    <row r="14" spans="1:26" ht="16.5" customHeight="1" x14ac:dyDescent="0.25">
      <c r="A14" s="86">
        <f t="shared" si="1"/>
        <v>44450</v>
      </c>
      <c r="B14" s="87">
        <f t="shared" si="0"/>
        <v>44450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 t="s">
        <v>303</v>
      </c>
    </row>
    <row r="15" spans="1:26" ht="16.5" customHeight="1" x14ac:dyDescent="0.25">
      <c r="A15" s="86">
        <f t="shared" si="1"/>
        <v>44451</v>
      </c>
      <c r="B15" s="87">
        <f t="shared" si="0"/>
        <v>44451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91"/>
      <c r="Q15" s="74"/>
      <c r="R15" s="74"/>
      <c r="S15" s="74"/>
      <c r="T15" s="74"/>
      <c r="U15" s="74"/>
      <c r="V15" s="91"/>
      <c r="W15" s="74"/>
      <c r="X15" s="88"/>
      <c r="Y15" s="74"/>
      <c r="Z15" s="74"/>
    </row>
    <row r="16" spans="1:26" ht="16.5" customHeight="1" x14ac:dyDescent="0.25">
      <c r="A16" s="86">
        <f t="shared" si="1"/>
        <v>44452</v>
      </c>
      <c r="B16" s="87">
        <f t="shared" si="0"/>
        <v>44452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/>
      <c r="O16" s="74"/>
      <c r="P16" s="74"/>
      <c r="Q16" s="91"/>
      <c r="R16" s="74"/>
      <c r="S16" s="74"/>
      <c r="T16" s="74"/>
      <c r="U16" s="74"/>
      <c r="V16" s="91"/>
      <c r="W16" s="74"/>
      <c r="X16" s="74"/>
      <c r="Y16" s="74"/>
      <c r="Z16" s="74"/>
    </row>
    <row r="17" spans="1:26" ht="16.5" customHeight="1" x14ac:dyDescent="0.25">
      <c r="A17" s="86">
        <f t="shared" si="1"/>
        <v>44453</v>
      </c>
      <c r="B17" s="87">
        <f t="shared" si="0"/>
        <v>44453</v>
      </c>
      <c r="C17" s="74"/>
      <c r="D17" s="74"/>
      <c r="E17" s="74"/>
      <c r="F17" s="74"/>
      <c r="G17" s="90"/>
      <c r="H17" s="90"/>
      <c r="I17" s="74"/>
      <c r="J17" s="74"/>
      <c r="K17" s="74"/>
      <c r="L17" s="74"/>
      <c r="M17" s="74"/>
      <c r="N17" s="74"/>
      <c r="O17" s="74"/>
      <c r="P17" s="74"/>
      <c r="Q17" s="91"/>
      <c r="R17" s="74"/>
      <c r="S17" s="74"/>
      <c r="T17" s="74"/>
      <c r="U17" s="74"/>
      <c r="V17" s="91"/>
      <c r="W17" s="74"/>
      <c r="X17" s="74"/>
      <c r="Y17" s="74"/>
      <c r="Z17" s="74"/>
    </row>
    <row r="18" spans="1:26" ht="16.5" customHeight="1" x14ac:dyDescent="0.25">
      <c r="A18" s="86">
        <f t="shared" si="1"/>
        <v>44454</v>
      </c>
      <c r="B18" s="87">
        <f t="shared" si="0"/>
        <v>44454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91"/>
      <c r="R18" s="74"/>
      <c r="S18" s="74"/>
      <c r="T18" s="74"/>
      <c r="U18" s="74"/>
      <c r="V18" s="91"/>
      <c r="W18" s="74"/>
      <c r="X18" s="74"/>
      <c r="Y18" s="74"/>
      <c r="Z18" s="74"/>
    </row>
    <row r="19" spans="1:26" ht="16.5" customHeight="1" x14ac:dyDescent="0.25">
      <c r="A19" s="86">
        <f t="shared" si="1"/>
        <v>44455</v>
      </c>
      <c r="B19" s="87">
        <f t="shared" si="0"/>
        <v>44455</v>
      </c>
      <c r="C19" s="74"/>
      <c r="D19" s="74"/>
      <c r="E19" s="74"/>
      <c r="F19" s="74"/>
      <c r="G19" s="74"/>
      <c r="H19" s="74"/>
      <c r="I19" s="74"/>
      <c r="J19" s="74"/>
      <c r="K19" s="74"/>
      <c r="M19" s="74"/>
      <c r="N19" s="74"/>
      <c r="O19" s="74"/>
      <c r="P19" s="74"/>
      <c r="Q19" s="91"/>
      <c r="R19" s="74"/>
      <c r="S19" s="74"/>
      <c r="T19" s="74"/>
      <c r="U19" s="74"/>
      <c r="V19" s="91"/>
      <c r="W19" s="74"/>
      <c r="X19" s="74"/>
      <c r="Y19" s="74"/>
      <c r="Z19" s="74"/>
    </row>
    <row r="20" spans="1:26" ht="16.5" customHeight="1" x14ac:dyDescent="0.25">
      <c r="A20" s="86">
        <f t="shared" si="1"/>
        <v>44456</v>
      </c>
      <c r="B20" s="87">
        <f t="shared" si="0"/>
        <v>44456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1"/>
      <c r="R20" s="74"/>
      <c r="S20" s="74"/>
      <c r="T20" s="74"/>
      <c r="U20" s="74"/>
      <c r="V20" s="91"/>
      <c r="W20" s="74"/>
      <c r="X20" s="74"/>
      <c r="Y20" s="74"/>
      <c r="Z20" s="74"/>
    </row>
    <row r="21" spans="1:26" ht="16.5" customHeight="1" x14ac:dyDescent="0.25">
      <c r="A21" s="86">
        <f t="shared" si="1"/>
        <v>44457</v>
      </c>
      <c r="B21" s="87">
        <f t="shared" si="0"/>
        <v>44457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91"/>
      <c r="Q21" s="91"/>
      <c r="R21" s="74"/>
      <c r="S21" s="74"/>
      <c r="T21" s="74"/>
      <c r="U21" s="74"/>
      <c r="V21" s="91"/>
      <c r="W21" s="74"/>
      <c r="X21" s="74"/>
      <c r="Y21" s="74"/>
      <c r="Z21" s="74"/>
    </row>
    <row r="22" spans="1:26" ht="16.5" customHeight="1" x14ac:dyDescent="0.25">
      <c r="A22" s="86">
        <f t="shared" si="1"/>
        <v>44458</v>
      </c>
      <c r="B22" s="87">
        <f t="shared" si="0"/>
        <v>44458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1"/>
      <c r="Q22" s="91"/>
      <c r="R22" s="74"/>
      <c r="S22" s="74"/>
      <c r="T22" s="74"/>
      <c r="U22" s="74"/>
      <c r="V22" s="91"/>
      <c r="W22" s="74"/>
      <c r="X22" s="88"/>
      <c r="Y22" s="74"/>
      <c r="Z22" s="74"/>
    </row>
    <row r="23" spans="1:26" ht="16.5" customHeight="1" x14ac:dyDescent="0.25">
      <c r="A23" s="79">
        <f t="shared" si="1"/>
        <v>44459</v>
      </c>
      <c r="B23" s="80">
        <f t="shared" si="0"/>
        <v>44459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3"/>
      <c r="U23" s="81"/>
      <c r="V23" s="81"/>
      <c r="W23" s="81"/>
      <c r="X23" s="81"/>
      <c r="Y23" s="81"/>
      <c r="Z23" s="81" t="s">
        <v>304</v>
      </c>
    </row>
    <row r="24" spans="1:26" ht="16.5" customHeight="1" x14ac:dyDescent="0.25">
      <c r="A24" s="79">
        <f t="shared" si="1"/>
        <v>44460</v>
      </c>
      <c r="B24" s="80">
        <f t="shared" si="0"/>
        <v>44460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 t="s">
        <v>98</v>
      </c>
    </row>
    <row r="25" spans="1:26" ht="16.5" customHeight="1" x14ac:dyDescent="0.25">
      <c r="A25" s="86">
        <f t="shared" si="1"/>
        <v>44461</v>
      </c>
      <c r="B25" s="87">
        <f t="shared" si="0"/>
        <v>44461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1"/>
      <c r="R25" s="74"/>
      <c r="S25" s="74"/>
      <c r="T25" s="90"/>
      <c r="U25" s="74"/>
      <c r="V25" s="91"/>
      <c r="W25" s="74"/>
      <c r="X25" s="74"/>
      <c r="Y25" s="74"/>
      <c r="Z25" s="74"/>
    </row>
    <row r="26" spans="1:26" ht="16.5" customHeight="1" x14ac:dyDescent="0.25">
      <c r="A26" s="86">
        <f t="shared" si="1"/>
        <v>44462</v>
      </c>
      <c r="B26" s="87">
        <f t="shared" si="0"/>
        <v>44462</v>
      </c>
      <c r="C26" s="74"/>
      <c r="D26" s="74"/>
      <c r="E26" s="74"/>
      <c r="F26" s="74"/>
      <c r="G26" s="74"/>
      <c r="H26" s="74"/>
      <c r="I26" s="74"/>
      <c r="J26" s="74"/>
      <c r="K26" s="74"/>
      <c r="L26" s="90"/>
      <c r="M26" s="74"/>
      <c r="N26" s="74"/>
      <c r="O26" s="74"/>
      <c r="P26" s="74"/>
      <c r="Q26" s="91"/>
      <c r="R26" s="74"/>
      <c r="S26" s="74"/>
      <c r="T26" s="74"/>
      <c r="U26" s="74"/>
      <c r="V26" s="91"/>
      <c r="W26" s="74"/>
      <c r="X26" s="74"/>
      <c r="Y26" s="74"/>
      <c r="Z26" s="74"/>
    </row>
    <row r="27" spans="1:26" ht="16.5" customHeight="1" x14ac:dyDescent="0.25">
      <c r="A27" s="86">
        <f t="shared" si="1"/>
        <v>44463</v>
      </c>
      <c r="B27" s="87">
        <f t="shared" si="0"/>
        <v>44463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91"/>
      <c r="R27" s="74"/>
      <c r="S27" s="74"/>
      <c r="T27" s="74"/>
      <c r="U27" s="74"/>
      <c r="V27" s="91"/>
      <c r="W27" s="74"/>
      <c r="X27" s="74"/>
      <c r="Y27" s="74"/>
      <c r="Z27" s="74"/>
    </row>
    <row r="28" spans="1:26" ht="16.5" customHeight="1" x14ac:dyDescent="0.25">
      <c r="A28" s="86">
        <f t="shared" si="1"/>
        <v>44464</v>
      </c>
      <c r="B28" s="87">
        <f t="shared" si="0"/>
        <v>44464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91"/>
      <c r="Q28" s="91"/>
      <c r="R28" s="74"/>
      <c r="S28" s="74"/>
      <c r="T28" s="74"/>
      <c r="U28" s="74"/>
      <c r="V28" s="91"/>
      <c r="W28" s="74"/>
      <c r="X28" s="74"/>
      <c r="Y28" s="74"/>
      <c r="Z28" s="74"/>
    </row>
    <row r="29" spans="1:26" ht="16.5" customHeight="1" x14ac:dyDescent="0.25">
      <c r="A29" s="86">
        <f t="shared" si="1"/>
        <v>44465</v>
      </c>
      <c r="B29" s="87">
        <f t="shared" si="0"/>
        <v>44465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91"/>
      <c r="R29" s="74"/>
      <c r="S29" s="74"/>
      <c r="T29" s="90"/>
      <c r="U29" s="74"/>
      <c r="V29" s="91"/>
      <c r="W29" s="74"/>
      <c r="X29" s="88"/>
      <c r="Y29" s="74"/>
      <c r="Z29" s="74"/>
    </row>
    <row r="30" spans="1:26" ht="16.5" customHeight="1" x14ac:dyDescent="0.25">
      <c r="A30" s="86">
        <f t="shared" si="1"/>
        <v>44466</v>
      </c>
      <c r="B30" s="87">
        <f t="shared" si="0"/>
        <v>44466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91"/>
      <c r="R30" s="74"/>
      <c r="S30" s="74"/>
      <c r="T30" s="90"/>
      <c r="U30" s="74"/>
      <c r="V30" s="91"/>
      <c r="W30" s="74"/>
      <c r="X30" s="74"/>
      <c r="Y30" s="74"/>
      <c r="Z30" s="74"/>
    </row>
    <row r="31" spans="1:26" ht="16.5" customHeight="1" x14ac:dyDescent="0.25">
      <c r="A31" s="86">
        <f t="shared" si="1"/>
        <v>44467</v>
      </c>
      <c r="B31" s="87">
        <f t="shared" si="0"/>
        <v>44467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/>
      <c r="Q31" s="91"/>
      <c r="R31" s="74"/>
      <c r="S31" s="74"/>
      <c r="T31" s="90"/>
      <c r="U31" s="74"/>
      <c r="V31" s="91"/>
      <c r="W31" s="74"/>
      <c r="X31" s="74"/>
      <c r="Y31" s="74"/>
      <c r="Z31" s="74"/>
    </row>
    <row r="32" spans="1:26" ht="16.5" customHeight="1" x14ac:dyDescent="0.25">
      <c r="A32" s="86">
        <f t="shared" si="1"/>
        <v>44468</v>
      </c>
      <c r="B32" s="87">
        <f t="shared" si="0"/>
        <v>44468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91"/>
      <c r="R32" s="74"/>
      <c r="S32" s="74"/>
      <c r="T32" s="90"/>
      <c r="U32" s="74"/>
      <c r="V32" s="91"/>
      <c r="W32" s="74"/>
      <c r="X32" s="74"/>
      <c r="Y32" s="74"/>
      <c r="Z32" s="74"/>
    </row>
    <row r="33" spans="1:26" ht="16.5" customHeight="1" x14ac:dyDescent="0.25">
      <c r="A33" s="86">
        <f t="shared" si="1"/>
        <v>44469</v>
      </c>
      <c r="B33" s="87">
        <f t="shared" si="0"/>
        <v>44469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91"/>
      <c r="R33" s="74"/>
      <c r="S33" s="74"/>
      <c r="T33" s="74"/>
      <c r="U33" s="74"/>
      <c r="V33" s="91"/>
      <c r="W33" s="90"/>
      <c r="X33" s="74"/>
      <c r="Y33" s="74"/>
      <c r="Z33" s="74"/>
    </row>
    <row r="34" spans="1:26" ht="16.5" customHeight="1" x14ac:dyDescent="0.25">
      <c r="A34" s="86">
        <f t="shared" si="1"/>
        <v>44470</v>
      </c>
      <c r="B34" s="87">
        <f t="shared" si="0"/>
        <v>44470</v>
      </c>
      <c r="C34" s="74"/>
      <c r="D34" s="74"/>
      <c r="E34" s="74"/>
      <c r="F34" s="90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91"/>
      <c r="R34" s="74"/>
      <c r="S34" s="90"/>
      <c r="T34" s="74"/>
      <c r="U34" s="74"/>
      <c r="V34" s="91"/>
      <c r="W34" s="74"/>
      <c r="X34" s="74"/>
      <c r="Y34" s="74"/>
      <c r="Z34" s="74"/>
    </row>
    <row r="35" spans="1:26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customHeight="1" x14ac:dyDescent="0.3">
      <c r="A39" s="175"/>
      <c r="B39" s="176" t="s">
        <v>224</v>
      </c>
      <c r="C39" s="215">
        <f>+A5</f>
        <v>44441</v>
      </c>
      <c r="D39" s="216">
        <v>9</v>
      </c>
      <c r="E39" s="217" t="s">
        <v>214</v>
      </c>
      <c r="F39" s="144"/>
      <c r="G39" s="144"/>
      <c r="H39" s="144"/>
      <c r="I39" s="144"/>
      <c r="J39" s="144"/>
      <c r="K39" s="144"/>
      <c r="L39" s="148"/>
      <c r="M39" s="148"/>
      <c r="N39" s="235"/>
      <c r="O39" s="140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0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0</v>
      </c>
      <c r="W42" s="111">
        <f>COUNTIF(W$4:W$34,W41)</f>
        <v>0</v>
      </c>
      <c r="X42" s="111">
        <f>COUNTIF(X$4:X$34,X41)</f>
        <v>0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0</v>
      </c>
      <c r="O44" s="111">
        <f>COUNTIF(O$4:O$34,O43)</f>
        <v>0</v>
      </c>
      <c r="P44" s="111">
        <f>COUNTIF(P$4:P$34,P43)</f>
        <v>0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0</v>
      </c>
      <c r="W44" s="111">
        <f>COUNTIF(W$4:W$34,"玉雪")</f>
        <v>0</v>
      </c>
      <c r="X44" s="111">
        <f>COUNTIF(X$4:X$34,"玉雪")</f>
        <v>0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0</v>
      </c>
      <c r="O46" s="111">
        <f>COUNTIF(O$4:O$34,O45)</f>
        <v>0</v>
      </c>
      <c r="P46" s="111">
        <f>COUNTIF(P$4:P$34,P45)</f>
        <v>0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31</v>
      </c>
      <c r="X49" s="230">
        <f>COUNTBLANK(X$4:X$34)</f>
        <v>31</v>
      </c>
      <c r="Y49" s="230">
        <f>COUNTBLANK(Y$4:Y$34)</f>
        <v>31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O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31</v>
      </c>
      <c r="Y51" s="230">
        <f>+Y42+Y44+Y49</f>
        <v>31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31</v>
      </c>
      <c r="O54" s="228">
        <f>COUNTBLANK(O4:O34)</f>
        <v>31</v>
      </c>
      <c r="P54" s="228">
        <f>COUNTBLANK(P4:P34)</f>
        <v>31</v>
      </c>
      <c r="Q54" s="228"/>
      <c r="R54" s="228"/>
      <c r="S54" s="228"/>
      <c r="T54" s="228"/>
      <c r="U54" s="228"/>
      <c r="V54" s="230"/>
      <c r="W54" s="230">
        <f>-(W51-W49-8)</f>
        <v>8</v>
      </c>
      <c r="X54" s="230">
        <f>-(X51-X49-8)</f>
        <v>8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31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0</v>
      </c>
      <c r="R57" s="228"/>
      <c r="S57" s="228"/>
      <c r="T57" s="228"/>
      <c r="U57" s="228"/>
      <c r="V57" s="228"/>
      <c r="W57" s="231"/>
      <c r="X57" s="231"/>
      <c r="Y57" s="231"/>
    </row>
  </sheetData>
  <mergeCells count="10">
    <mergeCell ref="W1:Y1"/>
    <mergeCell ref="B35:N35"/>
    <mergeCell ref="B36:N36"/>
    <mergeCell ref="B37:N37"/>
    <mergeCell ref="B38:N38"/>
    <mergeCell ref="C1:J1"/>
    <mergeCell ref="K1:M1"/>
    <mergeCell ref="N1:O1"/>
    <mergeCell ref="P1:Q1"/>
    <mergeCell ref="R1:V1"/>
  </mergeCells>
  <phoneticPr fontId="59" type="noConversion"/>
  <conditionalFormatting sqref="A4:Z13 A15:Z34">
    <cfRule type="expression" dxfId="7" priority="2">
      <formula>$A4=TODAY()</formula>
    </cfRule>
  </conditionalFormatting>
  <conditionalFormatting sqref="A4:Z34">
    <cfRule type="expression" dxfId="6" priority="3">
      <formula>WEEKDAY($A4,2)&gt;5</formula>
    </cfRule>
  </conditionalFormatting>
  <printOptions horizontalCentered="1"/>
  <pageMargins left="0.196527777777778" right="0.196527777777778" top="0.98402777777777795" bottom="0.43333333333333302" header="0.51180555555555496" footer="0.51180555555555496"/>
  <pageSetup paperSize="11" firstPageNumber="0" orientation="portrait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pageSetUpPr fitToPage="1"/>
  </sheetPr>
  <dimension ref="A1:AMK5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2" width="8.625" style="107" customWidth="1"/>
    <col min="23" max="26" width="8.875" style="109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2</v>
      </c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44470</v>
      </c>
      <c r="B4" s="87">
        <f t="shared" ref="B4:B34" si="0">+A4</f>
        <v>44470</v>
      </c>
      <c r="C4" s="90"/>
      <c r="D4" s="74"/>
      <c r="E4" s="90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91"/>
      <c r="R4" s="74"/>
      <c r="S4" s="74"/>
      <c r="T4" s="74"/>
      <c r="U4" s="74"/>
      <c r="V4" s="91"/>
      <c r="W4" s="74"/>
      <c r="X4" s="74"/>
      <c r="Y4" s="74"/>
      <c r="Z4" s="74"/>
    </row>
    <row r="5" spans="1:26" ht="16.5" customHeight="1" x14ac:dyDescent="0.25">
      <c r="A5" s="86">
        <f t="shared" ref="A5:A34" si="1">+A4+1</f>
        <v>44471</v>
      </c>
      <c r="B5" s="87">
        <f t="shared" si="0"/>
        <v>44471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91"/>
      <c r="R5" s="74"/>
      <c r="S5" s="74"/>
      <c r="T5" s="90"/>
      <c r="U5" s="74"/>
      <c r="V5" s="91"/>
      <c r="W5" s="74"/>
      <c r="X5" s="74"/>
      <c r="Y5" s="74"/>
      <c r="Z5" s="74"/>
    </row>
    <row r="6" spans="1:26" ht="16.5" customHeight="1" x14ac:dyDescent="0.25">
      <c r="A6" s="86">
        <f t="shared" si="1"/>
        <v>44472</v>
      </c>
      <c r="B6" s="87">
        <f t="shared" si="0"/>
        <v>44472</v>
      </c>
      <c r="C6" s="74"/>
      <c r="D6" s="74"/>
      <c r="E6" s="74"/>
      <c r="F6" s="74"/>
      <c r="G6" s="74"/>
      <c r="H6" s="74"/>
      <c r="I6" s="74"/>
      <c r="J6" s="74"/>
      <c r="K6" s="74"/>
      <c r="L6" s="90"/>
      <c r="M6" s="74"/>
      <c r="N6" s="74"/>
      <c r="O6" s="74"/>
      <c r="P6" s="91"/>
      <c r="Q6" s="91"/>
      <c r="R6" s="74"/>
      <c r="S6" s="74"/>
      <c r="T6" s="74"/>
      <c r="U6" s="74"/>
      <c r="V6" s="91"/>
      <c r="W6" s="74"/>
      <c r="X6" s="74"/>
      <c r="Y6" s="74"/>
      <c r="Z6" s="74"/>
    </row>
    <row r="7" spans="1:26" ht="16.5" customHeight="1" x14ac:dyDescent="0.25">
      <c r="A7" s="86">
        <f t="shared" si="1"/>
        <v>44473</v>
      </c>
      <c r="B7" s="87">
        <f t="shared" si="0"/>
        <v>44473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91"/>
      <c r="Q7" s="91"/>
      <c r="R7" s="74"/>
      <c r="S7" s="74"/>
      <c r="T7" s="74"/>
      <c r="U7" s="74"/>
      <c r="V7" s="91"/>
      <c r="W7" s="74"/>
      <c r="X7" s="74"/>
      <c r="Y7" s="74"/>
      <c r="Z7" s="74"/>
    </row>
    <row r="8" spans="1:26" ht="16.5" customHeight="1" x14ac:dyDescent="0.25">
      <c r="A8" s="86">
        <f t="shared" si="1"/>
        <v>44474</v>
      </c>
      <c r="B8" s="87">
        <f t="shared" si="0"/>
        <v>44474</v>
      </c>
      <c r="C8" s="74"/>
      <c r="D8" s="74"/>
      <c r="E8" s="74"/>
      <c r="F8" s="74"/>
      <c r="G8" s="74"/>
      <c r="H8" s="74"/>
      <c r="I8" s="74"/>
      <c r="J8" s="74"/>
      <c r="K8" s="74"/>
      <c r="L8" s="90"/>
      <c r="M8" s="74"/>
      <c r="N8" s="74"/>
      <c r="O8" s="74"/>
      <c r="P8" s="74"/>
      <c r="Q8" s="91"/>
      <c r="R8" s="74"/>
      <c r="S8" s="74"/>
      <c r="T8" s="74"/>
      <c r="U8" s="74"/>
      <c r="V8" s="91"/>
      <c r="W8" s="74"/>
      <c r="X8" s="88"/>
      <c r="Y8" s="74"/>
      <c r="Z8" s="74"/>
    </row>
    <row r="9" spans="1:26" ht="16.5" customHeight="1" x14ac:dyDescent="0.25">
      <c r="A9" s="86">
        <f t="shared" si="1"/>
        <v>44475</v>
      </c>
      <c r="B9" s="87">
        <f t="shared" si="0"/>
        <v>44475</v>
      </c>
      <c r="C9" s="74"/>
      <c r="D9" s="74"/>
      <c r="E9" s="74"/>
      <c r="F9" s="74"/>
      <c r="G9" s="74"/>
      <c r="H9" s="74"/>
      <c r="I9" s="74"/>
      <c r="J9" s="74"/>
      <c r="K9" s="74"/>
      <c r="L9" s="90"/>
      <c r="M9" s="74"/>
      <c r="N9" s="74"/>
      <c r="O9" s="74"/>
      <c r="P9" s="74"/>
      <c r="Q9" s="91"/>
      <c r="R9" s="74"/>
      <c r="S9" s="74"/>
      <c r="T9" s="74"/>
      <c r="U9" s="74"/>
      <c r="V9" s="91"/>
      <c r="W9" s="74"/>
      <c r="X9" s="74"/>
      <c r="Y9" s="74"/>
      <c r="Z9" s="74"/>
    </row>
    <row r="10" spans="1:26" ht="16.5" customHeight="1" x14ac:dyDescent="0.25">
      <c r="A10" s="86">
        <f t="shared" si="1"/>
        <v>44476</v>
      </c>
      <c r="B10" s="87">
        <f t="shared" si="0"/>
        <v>44476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91"/>
      <c r="R10" s="74"/>
      <c r="S10" s="74"/>
      <c r="T10" s="74"/>
      <c r="U10" s="74"/>
      <c r="V10" s="91"/>
      <c r="W10" s="74"/>
      <c r="X10" s="74"/>
      <c r="Y10" s="74"/>
      <c r="Z10" s="74"/>
    </row>
    <row r="11" spans="1:26" ht="16.5" customHeight="1" x14ac:dyDescent="0.25">
      <c r="A11" s="86">
        <f t="shared" si="1"/>
        <v>44477</v>
      </c>
      <c r="B11" s="87">
        <f t="shared" si="0"/>
        <v>44477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0"/>
      <c r="N11" s="74"/>
      <c r="O11" s="74"/>
      <c r="P11" s="74"/>
      <c r="Q11" s="91"/>
      <c r="R11" s="74"/>
      <c r="S11" s="74"/>
      <c r="T11" s="74"/>
      <c r="U11" s="74"/>
      <c r="V11" s="91"/>
      <c r="W11" s="74"/>
      <c r="X11" s="74"/>
      <c r="Y11" s="74"/>
      <c r="Z11" s="74"/>
    </row>
    <row r="12" spans="1:26" ht="16.5" customHeight="1" x14ac:dyDescent="0.25">
      <c r="A12" s="86">
        <f t="shared" si="1"/>
        <v>44478</v>
      </c>
      <c r="B12" s="87">
        <f t="shared" si="0"/>
        <v>44478</v>
      </c>
      <c r="C12" s="74"/>
      <c r="D12" s="74"/>
      <c r="E12" s="74"/>
      <c r="F12" s="74"/>
      <c r="G12" s="74"/>
      <c r="H12" s="74" t="s">
        <v>360</v>
      </c>
      <c r="I12" s="74"/>
      <c r="J12" s="74"/>
      <c r="K12" s="74"/>
      <c r="L12" s="74"/>
      <c r="M12" s="74"/>
      <c r="N12" s="74"/>
      <c r="O12" s="74"/>
      <c r="P12" s="74"/>
      <c r="Q12" s="91"/>
      <c r="R12" s="74"/>
      <c r="S12" s="74"/>
      <c r="T12" s="90"/>
      <c r="U12" s="74"/>
      <c r="V12" s="91"/>
      <c r="W12" s="74"/>
      <c r="X12" s="74"/>
      <c r="Y12" s="74"/>
      <c r="Z12" s="74"/>
    </row>
    <row r="13" spans="1:26" ht="16.5" customHeight="1" x14ac:dyDescent="0.25">
      <c r="A13" s="86">
        <f t="shared" si="1"/>
        <v>44479</v>
      </c>
      <c r="B13" s="87">
        <f t="shared" si="0"/>
        <v>44479</v>
      </c>
      <c r="C13" s="74"/>
      <c r="D13" s="74"/>
      <c r="E13" s="74"/>
      <c r="F13" s="74"/>
      <c r="G13" s="74"/>
      <c r="H13" s="74" t="s">
        <v>360</v>
      </c>
      <c r="I13" s="74"/>
      <c r="J13" s="74"/>
      <c r="K13" s="74"/>
      <c r="L13" s="74"/>
      <c r="M13" s="74"/>
      <c r="N13" s="74"/>
      <c r="O13" s="74"/>
      <c r="P13" s="74"/>
      <c r="Q13" s="91"/>
      <c r="R13" s="74"/>
      <c r="S13" s="74"/>
      <c r="T13" s="74"/>
      <c r="U13" s="74"/>
      <c r="V13" s="91"/>
      <c r="W13" s="74"/>
      <c r="X13" s="74"/>
      <c r="Y13" s="74"/>
      <c r="Z13" s="74"/>
    </row>
    <row r="14" spans="1:26" ht="16.5" customHeight="1" x14ac:dyDescent="0.25">
      <c r="A14" s="79">
        <f t="shared" si="1"/>
        <v>44480</v>
      </c>
      <c r="B14" s="80">
        <f t="shared" si="0"/>
        <v>44480</v>
      </c>
      <c r="C14" s="81"/>
      <c r="D14" s="81"/>
      <c r="E14" s="81"/>
      <c r="F14" s="81"/>
      <c r="G14" s="81"/>
      <c r="H14" s="81" t="s">
        <v>360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 t="s">
        <v>305</v>
      </c>
    </row>
    <row r="15" spans="1:26" ht="16.5" customHeight="1" x14ac:dyDescent="0.25">
      <c r="A15" s="86">
        <f t="shared" si="1"/>
        <v>44481</v>
      </c>
      <c r="B15" s="87">
        <f t="shared" si="0"/>
        <v>44481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91"/>
      <c r="Q15" s="74"/>
      <c r="R15" s="74"/>
      <c r="S15" s="74"/>
      <c r="T15" s="74"/>
      <c r="U15" s="74"/>
      <c r="V15" s="91"/>
      <c r="W15" s="74"/>
      <c r="X15" s="88"/>
      <c r="Y15" s="74"/>
      <c r="Z15" s="74"/>
    </row>
    <row r="16" spans="1:26" ht="16.5" customHeight="1" x14ac:dyDescent="0.25">
      <c r="A16" s="86">
        <f t="shared" si="1"/>
        <v>44482</v>
      </c>
      <c r="B16" s="87">
        <f t="shared" si="0"/>
        <v>44482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/>
      <c r="O16" s="74"/>
      <c r="P16" s="74"/>
      <c r="Q16" s="91"/>
      <c r="R16" s="74"/>
      <c r="S16" s="74"/>
      <c r="T16" s="74"/>
      <c r="U16" s="74"/>
      <c r="V16" s="91"/>
      <c r="W16" s="74"/>
      <c r="X16" s="74"/>
      <c r="Y16" s="74"/>
      <c r="Z16" s="74"/>
    </row>
    <row r="17" spans="1:26" ht="16.5" customHeight="1" x14ac:dyDescent="0.25">
      <c r="A17" s="86">
        <f t="shared" si="1"/>
        <v>44483</v>
      </c>
      <c r="B17" s="87">
        <f t="shared" si="0"/>
        <v>44483</v>
      </c>
      <c r="C17" s="74"/>
      <c r="D17" s="74"/>
      <c r="E17" s="74"/>
      <c r="F17" s="74"/>
      <c r="G17" s="90"/>
      <c r="H17" s="90"/>
      <c r="I17" s="74"/>
      <c r="J17" s="74"/>
      <c r="K17" s="74"/>
      <c r="L17" s="74"/>
      <c r="M17" s="74"/>
      <c r="N17" s="74"/>
      <c r="O17" s="74"/>
      <c r="P17" s="74"/>
      <c r="Q17" s="91"/>
      <c r="R17" s="74"/>
      <c r="S17" s="74"/>
      <c r="T17" s="74"/>
      <c r="U17" s="74"/>
      <c r="V17" s="91"/>
      <c r="W17" s="74"/>
      <c r="X17" s="74"/>
      <c r="Y17" s="74"/>
      <c r="Z17" s="74"/>
    </row>
    <row r="18" spans="1:26" ht="16.5" customHeight="1" x14ac:dyDescent="0.25">
      <c r="A18" s="86">
        <f t="shared" si="1"/>
        <v>44484</v>
      </c>
      <c r="B18" s="87">
        <f t="shared" si="0"/>
        <v>44484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91"/>
      <c r="R18" s="74"/>
      <c r="S18" s="74"/>
      <c r="T18" s="74"/>
      <c r="U18" s="74"/>
      <c r="V18" s="91"/>
      <c r="W18" s="74"/>
      <c r="X18" s="74"/>
      <c r="Y18" s="74"/>
      <c r="Z18" s="74"/>
    </row>
    <row r="19" spans="1:26" ht="16.5" customHeight="1" x14ac:dyDescent="0.25">
      <c r="A19" s="86">
        <f t="shared" si="1"/>
        <v>44485</v>
      </c>
      <c r="B19" s="87">
        <f t="shared" si="0"/>
        <v>44485</v>
      </c>
      <c r="C19" s="74"/>
      <c r="D19" s="74"/>
      <c r="E19" s="74"/>
      <c r="F19" s="74"/>
      <c r="G19" s="74"/>
      <c r="H19" s="74"/>
      <c r="I19" s="74"/>
      <c r="J19" s="74"/>
      <c r="K19" s="74"/>
      <c r="M19" s="74"/>
      <c r="N19" s="74"/>
      <c r="O19" s="74"/>
      <c r="P19" s="74"/>
      <c r="Q19" s="91"/>
      <c r="R19" s="74"/>
      <c r="S19" s="74"/>
      <c r="T19" s="74"/>
      <c r="U19" s="74"/>
      <c r="V19" s="91"/>
      <c r="W19" s="74"/>
      <c r="X19" s="74"/>
      <c r="Y19" s="74"/>
      <c r="Z19" s="74"/>
    </row>
    <row r="20" spans="1:26" ht="16.5" customHeight="1" x14ac:dyDescent="0.25">
      <c r="A20" s="86">
        <f t="shared" si="1"/>
        <v>44486</v>
      </c>
      <c r="B20" s="87">
        <f t="shared" si="0"/>
        <v>44486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1"/>
      <c r="R20" s="74"/>
      <c r="S20" s="74"/>
      <c r="T20" s="74"/>
      <c r="U20" s="74"/>
      <c r="V20" s="91"/>
      <c r="W20" s="74"/>
      <c r="X20" s="74"/>
      <c r="Y20" s="74"/>
      <c r="Z20" s="74"/>
    </row>
    <row r="21" spans="1:26" ht="16.5" customHeight="1" x14ac:dyDescent="0.25">
      <c r="A21" s="86">
        <f t="shared" si="1"/>
        <v>44487</v>
      </c>
      <c r="B21" s="87">
        <f t="shared" si="0"/>
        <v>44487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91"/>
      <c r="Q21" s="91"/>
      <c r="R21" s="74"/>
      <c r="S21" s="74"/>
      <c r="T21" s="74"/>
      <c r="U21" s="74"/>
      <c r="V21" s="91"/>
      <c r="W21" s="74"/>
      <c r="X21" s="74"/>
      <c r="Y21" s="74"/>
      <c r="Z21" s="74"/>
    </row>
    <row r="22" spans="1:26" ht="16.5" customHeight="1" x14ac:dyDescent="0.25">
      <c r="A22" s="86">
        <f t="shared" si="1"/>
        <v>44488</v>
      </c>
      <c r="B22" s="87">
        <f t="shared" si="0"/>
        <v>44488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1"/>
      <c r="Q22" s="91"/>
      <c r="R22" s="74"/>
      <c r="S22" s="74"/>
      <c r="T22" s="74"/>
      <c r="U22" s="74"/>
      <c r="V22" s="91"/>
      <c r="W22" s="74"/>
      <c r="X22" s="88"/>
      <c r="Y22" s="74"/>
      <c r="Z22" s="74"/>
    </row>
    <row r="23" spans="1:26" ht="16.5" customHeight="1" x14ac:dyDescent="0.25">
      <c r="A23" s="86">
        <f t="shared" si="1"/>
        <v>44489</v>
      </c>
      <c r="B23" s="87">
        <f t="shared" si="0"/>
        <v>44489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91"/>
      <c r="R23" s="74"/>
      <c r="S23" s="74"/>
      <c r="T23" s="90"/>
      <c r="U23" s="74"/>
      <c r="V23" s="91"/>
      <c r="W23" s="74"/>
      <c r="X23" s="74"/>
      <c r="Y23" s="74"/>
      <c r="Z23" s="74"/>
    </row>
    <row r="24" spans="1:26" ht="16.5" customHeight="1" x14ac:dyDescent="0.25">
      <c r="A24" s="86">
        <f t="shared" si="1"/>
        <v>44490</v>
      </c>
      <c r="B24" s="87">
        <f t="shared" si="0"/>
        <v>44490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91"/>
      <c r="R24" s="74"/>
      <c r="S24" s="74"/>
      <c r="T24" s="74"/>
      <c r="U24" s="74"/>
      <c r="V24" s="91"/>
      <c r="W24" s="74"/>
      <c r="X24" s="74"/>
      <c r="Y24" s="74"/>
      <c r="Z24" s="74"/>
    </row>
    <row r="25" spans="1:26" ht="16.5" customHeight="1" x14ac:dyDescent="0.25">
      <c r="A25" s="86">
        <f t="shared" si="1"/>
        <v>44491</v>
      </c>
      <c r="B25" s="87">
        <f t="shared" si="0"/>
        <v>44491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1"/>
      <c r="R25" s="74"/>
      <c r="S25" s="74"/>
      <c r="T25" s="90"/>
      <c r="U25" s="74"/>
      <c r="V25" s="91"/>
      <c r="W25" s="74"/>
      <c r="X25" s="74"/>
      <c r="Y25" s="74"/>
      <c r="Z25" s="74"/>
    </row>
    <row r="26" spans="1:26" ht="16.5" customHeight="1" x14ac:dyDescent="0.25">
      <c r="A26" s="86">
        <f t="shared" si="1"/>
        <v>44492</v>
      </c>
      <c r="B26" s="87">
        <f t="shared" si="0"/>
        <v>44492</v>
      </c>
      <c r="C26" s="74"/>
      <c r="D26" s="74"/>
      <c r="E26" s="74"/>
      <c r="F26" s="74"/>
      <c r="G26" s="74"/>
      <c r="H26" s="74"/>
      <c r="I26" s="74"/>
      <c r="J26" s="74"/>
      <c r="K26" s="74"/>
      <c r="L26" s="90"/>
      <c r="M26" s="74"/>
      <c r="N26" s="74"/>
      <c r="O26" s="74"/>
      <c r="P26" s="74"/>
      <c r="Q26" s="91"/>
      <c r="R26" s="74"/>
      <c r="S26" s="74"/>
      <c r="T26" s="74"/>
      <c r="U26" s="74"/>
      <c r="V26" s="91"/>
      <c r="W26" s="74"/>
      <c r="X26" s="74"/>
      <c r="Y26" s="74"/>
      <c r="Z26" s="74"/>
    </row>
    <row r="27" spans="1:26" ht="16.5" customHeight="1" x14ac:dyDescent="0.25">
      <c r="A27" s="86">
        <f t="shared" si="1"/>
        <v>44493</v>
      </c>
      <c r="B27" s="87">
        <f t="shared" si="0"/>
        <v>44493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91"/>
      <c r="R27" s="74"/>
      <c r="S27" s="74"/>
      <c r="T27" s="74"/>
      <c r="U27" s="74"/>
      <c r="V27" s="91"/>
      <c r="W27" s="74"/>
      <c r="X27" s="74"/>
      <c r="Y27" s="74"/>
      <c r="Z27" s="74"/>
    </row>
    <row r="28" spans="1:26" ht="16.5" customHeight="1" x14ac:dyDescent="0.25">
      <c r="A28" s="86">
        <f t="shared" si="1"/>
        <v>44494</v>
      </c>
      <c r="B28" s="87">
        <f t="shared" si="0"/>
        <v>44494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91"/>
      <c r="Q28" s="91"/>
      <c r="R28" s="74"/>
      <c r="S28" s="74"/>
      <c r="T28" s="74"/>
      <c r="U28" s="74"/>
      <c r="V28" s="91"/>
      <c r="W28" s="74"/>
      <c r="X28" s="74"/>
      <c r="Y28" s="74"/>
      <c r="Z28" s="74"/>
    </row>
    <row r="29" spans="1:26" ht="16.5" customHeight="1" x14ac:dyDescent="0.25">
      <c r="A29" s="86">
        <f t="shared" si="1"/>
        <v>44495</v>
      </c>
      <c r="B29" s="87">
        <f t="shared" si="0"/>
        <v>44495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91"/>
      <c r="R29" s="74"/>
      <c r="S29" s="74"/>
      <c r="T29" s="90"/>
      <c r="U29" s="74"/>
      <c r="V29" s="91"/>
      <c r="W29" s="74"/>
      <c r="X29" s="88"/>
      <c r="Y29" s="74"/>
      <c r="Z29" s="74"/>
    </row>
    <row r="30" spans="1:26" ht="16.5" customHeight="1" x14ac:dyDescent="0.25">
      <c r="A30" s="86">
        <f t="shared" si="1"/>
        <v>44496</v>
      </c>
      <c r="B30" s="87">
        <f t="shared" si="0"/>
        <v>44496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91"/>
      <c r="R30" s="74"/>
      <c r="S30" s="74"/>
      <c r="T30" s="90"/>
      <c r="U30" s="74"/>
      <c r="V30" s="91"/>
      <c r="W30" s="74"/>
      <c r="X30" s="74"/>
      <c r="Y30" s="74"/>
      <c r="Z30" s="74"/>
    </row>
    <row r="31" spans="1:26" ht="16.5" customHeight="1" x14ac:dyDescent="0.25">
      <c r="A31" s="86">
        <f t="shared" si="1"/>
        <v>44497</v>
      </c>
      <c r="B31" s="87">
        <f t="shared" si="0"/>
        <v>44497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/>
      <c r="Q31" s="91"/>
      <c r="R31" s="74"/>
      <c r="S31" s="74"/>
      <c r="T31" s="90"/>
      <c r="U31" s="74"/>
      <c r="V31" s="91"/>
      <c r="W31" s="74"/>
      <c r="X31" s="74"/>
      <c r="Y31" s="74"/>
      <c r="Z31" s="74"/>
    </row>
    <row r="32" spans="1:26" ht="16.5" customHeight="1" x14ac:dyDescent="0.25">
      <c r="A32" s="86">
        <f t="shared" si="1"/>
        <v>44498</v>
      </c>
      <c r="B32" s="87">
        <f t="shared" si="0"/>
        <v>44498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91"/>
      <c r="R32" s="74"/>
      <c r="S32" s="74"/>
      <c r="T32" s="90"/>
      <c r="U32" s="74"/>
      <c r="V32" s="91"/>
      <c r="W32" s="74"/>
      <c r="X32" s="74"/>
      <c r="Y32" s="74"/>
      <c r="Z32" s="74"/>
    </row>
    <row r="33" spans="1:26" ht="16.5" customHeight="1" x14ac:dyDescent="0.25">
      <c r="A33" s="86">
        <f t="shared" si="1"/>
        <v>44499</v>
      </c>
      <c r="B33" s="87">
        <f t="shared" si="0"/>
        <v>44499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91"/>
      <c r="R33" s="74"/>
      <c r="S33" s="74"/>
      <c r="T33" s="74"/>
      <c r="U33" s="74"/>
      <c r="V33" s="91"/>
      <c r="W33" s="90"/>
      <c r="X33" s="74"/>
      <c r="Y33" s="74"/>
      <c r="Z33" s="74"/>
    </row>
    <row r="34" spans="1:26" ht="16.5" customHeight="1" x14ac:dyDescent="0.25">
      <c r="A34" s="86">
        <f t="shared" si="1"/>
        <v>44500</v>
      </c>
      <c r="B34" s="87">
        <f t="shared" si="0"/>
        <v>44500</v>
      </c>
      <c r="C34" s="74"/>
      <c r="D34" s="74"/>
      <c r="E34" s="74"/>
      <c r="F34" s="90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91"/>
      <c r="R34" s="74"/>
      <c r="S34" s="90"/>
      <c r="T34" s="74"/>
      <c r="U34" s="74"/>
      <c r="V34" s="91"/>
      <c r="W34" s="74"/>
      <c r="X34" s="74"/>
      <c r="Y34" s="74"/>
      <c r="Z34" s="74"/>
    </row>
    <row r="35" spans="1:26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customHeight="1" x14ac:dyDescent="0.3">
      <c r="A39" s="175"/>
      <c r="B39" s="176" t="s">
        <v>224</v>
      </c>
      <c r="C39" s="215">
        <f>+A5</f>
        <v>44471</v>
      </c>
      <c r="D39" s="216">
        <v>11</v>
      </c>
      <c r="E39" s="217" t="s">
        <v>214</v>
      </c>
      <c r="F39" s="144"/>
      <c r="G39" s="144"/>
      <c r="H39" s="144"/>
      <c r="I39" s="144"/>
      <c r="J39" s="144"/>
      <c r="K39" s="144"/>
      <c r="L39" s="148"/>
      <c r="M39" s="148"/>
      <c r="N39" s="235"/>
      <c r="O39" s="140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0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0</v>
      </c>
      <c r="W42" s="111">
        <f>COUNTIF(W$4:W$34,W41)</f>
        <v>0</v>
      </c>
      <c r="X42" s="111">
        <f>COUNTIF(X$4:X$34,X41)</f>
        <v>0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0</v>
      </c>
      <c r="O44" s="111">
        <f>COUNTIF(O$4:O$34,O43)</f>
        <v>0</v>
      </c>
      <c r="P44" s="111">
        <f>COUNTIF(P$4:P$34,P43)</f>
        <v>0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0</v>
      </c>
      <c r="W44" s="111">
        <f>COUNTIF(W$4:W$34,"玉雪")</f>
        <v>0</v>
      </c>
      <c r="X44" s="111">
        <f>COUNTIF(X$4:X$34,"玉雪")</f>
        <v>0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0</v>
      </c>
      <c r="O46" s="111">
        <f>COUNTIF(O$4:O$34,O45)</f>
        <v>0</v>
      </c>
      <c r="P46" s="111">
        <f>COUNTIF(P$4:P$34,P45)</f>
        <v>0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31</v>
      </c>
      <c r="X49" s="230">
        <f>COUNTBLANK(X$4:X$34)</f>
        <v>31</v>
      </c>
      <c r="Y49" s="230">
        <f>COUNTBLANK(Y$4:Y$34)</f>
        <v>31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O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31</v>
      </c>
      <c r="Y51" s="230">
        <f>+Y42+Y44+Y49</f>
        <v>31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31</v>
      </c>
      <c r="O54" s="228">
        <f>COUNTBLANK(O4:O34)</f>
        <v>31</v>
      </c>
      <c r="P54" s="228">
        <f>COUNTBLANK(P4:P34)</f>
        <v>31</v>
      </c>
      <c r="Q54" s="228"/>
      <c r="R54" s="228"/>
      <c r="S54" s="228"/>
      <c r="T54" s="228"/>
      <c r="U54" s="228"/>
      <c r="V54" s="230"/>
      <c r="W54" s="230">
        <f>-(W51-W49-8)</f>
        <v>8</v>
      </c>
      <c r="X54" s="230">
        <f>-(X51-X49-8)</f>
        <v>8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31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0</v>
      </c>
      <c r="R57" s="228"/>
      <c r="S57" s="228"/>
      <c r="T57" s="228"/>
      <c r="U57" s="228"/>
      <c r="V57" s="228"/>
      <c r="W57" s="231"/>
      <c r="X57" s="231"/>
      <c r="Y57" s="231"/>
    </row>
  </sheetData>
  <autoFilter ref="C2:Y39" xr:uid="{00000000-0009-0000-0000-00000B000000}"/>
  <mergeCells count="10">
    <mergeCell ref="W1:Y1"/>
    <mergeCell ref="B35:N35"/>
    <mergeCell ref="B36:N36"/>
    <mergeCell ref="B37:N37"/>
    <mergeCell ref="B38:N38"/>
    <mergeCell ref="C1:J1"/>
    <mergeCell ref="K1:M1"/>
    <mergeCell ref="N1:O1"/>
    <mergeCell ref="P1:Q1"/>
    <mergeCell ref="R1:V1"/>
  </mergeCells>
  <phoneticPr fontId="59" type="noConversion"/>
  <conditionalFormatting sqref="A4:Z34">
    <cfRule type="expression" dxfId="5" priority="2">
      <formula>$A4=TODAY()</formula>
    </cfRule>
    <cfRule type="expression" dxfId="4" priority="3">
      <formula>WEEKDAY($A4,2)&gt;5</formula>
    </cfRule>
  </conditionalFormatting>
  <printOptions horizontalCentered="1"/>
  <pageMargins left="0.196527777777778" right="0.196527777777778" top="0.78749999999999998" bottom="0.196527777777778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3">
    <pageSetUpPr fitToPage="1"/>
  </sheetPr>
  <dimension ref="A1:AMK57"/>
  <sheetViews>
    <sheetView zoomScale="80" zoomScaleNormal="8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H25" sqref="H25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2" width="8.625" style="107" customWidth="1"/>
    <col min="23" max="26" width="8.875" style="109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2</v>
      </c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44501</v>
      </c>
      <c r="B4" s="87">
        <f t="shared" ref="B4:B34" si="0">+A4</f>
        <v>44501</v>
      </c>
      <c r="C4" s="90"/>
      <c r="D4" s="74"/>
      <c r="E4" s="90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91"/>
      <c r="R4" s="74"/>
      <c r="S4" s="74"/>
      <c r="T4" s="74"/>
      <c r="U4" s="74"/>
      <c r="V4" s="91"/>
      <c r="W4" s="74"/>
      <c r="X4" s="74"/>
      <c r="Y4" s="74"/>
      <c r="Z4" s="74"/>
    </row>
    <row r="5" spans="1:26" ht="16.5" customHeight="1" x14ac:dyDescent="0.25">
      <c r="A5" s="86">
        <f t="shared" ref="A5:A34" si="1">+A4+1</f>
        <v>44502</v>
      </c>
      <c r="B5" s="87">
        <f t="shared" si="0"/>
        <v>44502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91"/>
      <c r="R5" s="74"/>
      <c r="S5" s="74"/>
      <c r="T5" s="90"/>
      <c r="U5" s="74"/>
      <c r="V5" s="91"/>
      <c r="W5" s="74"/>
      <c r="X5" s="74"/>
      <c r="Y5" s="74"/>
      <c r="Z5" s="74"/>
    </row>
    <row r="6" spans="1:26" ht="16.5" customHeight="1" x14ac:dyDescent="0.25">
      <c r="A6" s="86">
        <f t="shared" si="1"/>
        <v>44503</v>
      </c>
      <c r="B6" s="87">
        <f t="shared" si="0"/>
        <v>44503</v>
      </c>
      <c r="C6" s="74"/>
      <c r="D6" s="74"/>
      <c r="E6" s="74"/>
      <c r="F6" s="74"/>
      <c r="G6" s="74"/>
      <c r="H6" s="74"/>
      <c r="I6" s="74"/>
      <c r="J6" s="74"/>
      <c r="K6" s="74"/>
      <c r="L6" s="90"/>
      <c r="M6" s="74"/>
      <c r="N6" s="74"/>
      <c r="O6" s="74"/>
      <c r="P6" s="91"/>
      <c r="Q6" s="91"/>
      <c r="R6" s="74"/>
      <c r="S6" s="74"/>
      <c r="T6" s="74"/>
      <c r="U6" s="74"/>
      <c r="V6" s="91"/>
      <c r="W6" s="74"/>
      <c r="X6" s="74"/>
      <c r="Y6" s="74"/>
      <c r="Z6" s="74"/>
    </row>
    <row r="7" spans="1:26" ht="16.5" customHeight="1" x14ac:dyDescent="0.25">
      <c r="A7" s="86">
        <f t="shared" si="1"/>
        <v>44504</v>
      </c>
      <c r="B7" s="87">
        <f t="shared" si="0"/>
        <v>44504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91"/>
      <c r="Q7" s="91"/>
      <c r="R7" s="74"/>
      <c r="S7" s="74"/>
      <c r="T7" s="74"/>
      <c r="U7" s="74"/>
      <c r="V7" s="91"/>
      <c r="W7" s="74"/>
      <c r="X7" s="74"/>
      <c r="Y7" s="74"/>
      <c r="Z7" s="74"/>
    </row>
    <row r="8" spans="1:26" ht="16.5" customHeight="1" x14ac:dyDescent="0.25">
      <c r="A8" s="86">
        <f t="shared" si="1"/>
        <v>44505</v>
      </c>
      <c r="B8" s="87">
        <f t="shared" si="0"/>
        <v>44505</v>
      </c>
      <c r="C8" s="74"/>
      <c r="D8" s="74"/>
      <c r="E8" s="74"/>
      <c r="F8" s="74"/>
      <c r="G8" s="74"/>
      <c r="H8" s="74"/>
      <c r="I8" s="74"/>
      <c r="J8" s="74"/>
      <c r="K8" s="74"/>
      <c r="L8" s="90"/>
      <c r="M8" s="74"/>
      <c r="N8" s="74"/>
      <c r="O8" s="74"/>
      <c r="P8" s="74"/>
      <c r="Q8" s="91"/>
      <c r="R8" s="74"/>
      <c r="S8" s="74"/>
      <c r="T8" s="74"/>
      <c r="U8" s="74"/>
      <c r="V8" s="91"/>
      <c r="W8" s="74"/>
      <c r="X8" s="88"/>
      <c r="Y8" s="74"/>
      <c r="Z8" s="74"/>
    </row>
    <row r="9" spans="1:26" ht="16.5" customHeight="1" x14ac:dyDescent="0.25">
      <c r="A9" s="86">
        <f t="shared" si="1"/>
        <v>44506</v>
      </c>
      <c r="B9" s="87">
        <f t="shared" si="0"/>
        <v>44506</v>
      </c>
      <c r="C9" s="74"/>
      <c r="D9" s="74"/>
      <c r="E9" s="74"/>
      <c r="F9" s="74"/>
      <c r="G9" s="74"/>
      <c r="H9" s="74"/>
      <c r="I9" s="74"/>
      <c r="J9" s="74"/>
      <c r="K9" s="74"/>
      <c r="L9" s="90"/>
      <c r="M9" s="74"/>
      <c r="N9" s="74"/>
      <c r="O9" s="74"/>
      <c r="P9" s="74"/>
      <c r="Q9" s="91"/>
      <c r="R9" s="74"/>
      <c r="S9" s="74"/>
      <c r="T9" s="74"/>
      <c r="U9" s="74"/>
      <c r="V9" s="91"/>
      <c r="W9" s="74"/>
      <c r="X9" s="74"/>
      <c r="Y9" s="74"/>
      <c r="Z9" s="74"/>
    </row>
    <row r="10" spans="1:26" ht="16.5" customHeight="1" x14ac:dyDescent="0.25">
      <c r="A10" s="86">
        <f t="shared" si="1"/>
        <v>44507</v>
      </c>
      <c r="B10" s="87">
        <f t="shared" si="0"/>
        <v>44507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91"/>
      <c r="R10" s="74"/>
      <c r="S10" s="74"/>
      <c r="T10" s="74"/>
      <c r="U10" s="74"/>
      <c r="V10" s="91"/>
      <c r="W10" s="74"/>
      <c r="X10" s="74"/>
      <c r="Y10" s="74"/>
      <c r="Z10" s="74"/>
    </row>
    <row r="11" spans="1:26" ht="16.5" customHeight="1" x14ac:dyDescent="0.25">
      <c r="A11" s="86">
        <f t="shared" si="1"/>
        <v>44508</v>
      </c>
      <c r="B11" s="87">
        <f t="shared" si="0"/>
        <v>44508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0"/>
      <c r="N11" s="74"/>
      <c r="O11" s="74"/>
      <c r="P11" s="74"/>
      <c r="Q11" s="91"/>
      <c r="R11" s="74"/>
      <c r="S11" s="74"/>
      <c r="T11" s="74"/>
      <c r="U11" s="74"/>
      <c r="V11" s="91"/>
      <c r="W11" s="74"/>
      <c r="X11" s="74"/>
      <c r="Y11" s="74"/>
      <c r="Z11" s="74"/>
    </row>
    <row r="12" spans="1:26" ht="16.5" customHeight="1" x14ac:dyDescent="0.25">
      <c r="A12" s="86">
        <f t="shared" si="1"/>
        <v>44509</v>
      </c>
      <c r="B12" s="87">
        <f t="shared" si="0"/>
        <v>44509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91"/>
      <c r="R12" s="74"/>
      <c r="S12" s="74"/>
      <c r="T12" s="90"/>
      <c r="U12" s="74"/>
      <c r="V12" s="91"/>
      <c r="W12" s="74"/>
      <c r="X12" s="74"/>
      <c r="Y12" s="74"/>
      <c r="Z12" s="74"/>
    </row>
    <row r="13" spans="1:26" ht="16.5" customHeight="1" x14ac:dyDescent="0.25">
      <c r="A13" s="86">
        <f t="shared" si="1"/>
        <v>44510</v>
      </c>
      <c r="B13" s="87">
        <f t="shared" si="0"/>
        <v>44510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91"/>
      <c r="R13" s="74"/>
      <c r="S13" s="74"/>
      <c r="T13" s="74"/>
      <c r="U13" s="74"/>
      <c r="V13" s="91"/>
      <c r="W13" s="74"/>
      <c r="X13" s="74"/>
      <c r="Y13" s="74"/>
      <c r="Z13" s="74"/>
    </row>
    <row r="14" spans="1:26" ht="16.5" customHeight="1" x14ac:dyDescent="0.25">
      <c r="A14" s="86">
        <f t="shared" si="1"/>
        <v>44511</v>
      </c>
      <c r="B14" s="87">
        <f t="shared" si="0"/>
        <v>44511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91"/>
      <c r="Q14" s="74"/>
      <c r="R14" s="74"/>
      <c r="S14" s="74"/>
      <c r="T14" s="74"/>
      <c r="U14" s="74"/>
      <c r="V14" s="91"/>
      <c r="W14" s="74"/>
      <c r="X14" s="74"/>
      <c r="Y14" s="74"/>
      <c r="Z14" s="74"/>
    </row>
    <row r="15" spans="1:26" ht="16.5" customHeight="1" x14ac:dyDescent="0.25">
      <c r="A15" s="86">
        <f t="shared" si="1"/>
        <v>44512</v>
      </c>
      <c r="B15" s="87">
        <f t="shared" si="0"/>
        <v>44512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91"/>
      <c r="Q15" s="74"/>
      <c r="R15" s="74"/>
      <c r="S15" s="74"/>
      <c r="T15" s="74"/>
      <c r="U15" s="74"/>
      <c r="V15" s="91"/>
      <c r="W15" s="74"/>
      <c r="X15" s="88"/>
      <c r="Y15" s="74"/>
      <c r="Z15" s="74"/>
    </row>
    <row r="16" spans="1:26" ht="16.5" customHeight="1" x14ac:dyDescent="0.25">
      <c r="A16" s="86">
        <f t="shared" si="1"/>
        <v>44513</v>
      </c>
      <c r="B16" s="87">
        <f t="shared" si="0"/>
        <v>44513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/>
      <c r="O16" s="74"/>
      <c r="P16" s="74"/>
      <c r="Q16" s="91"/>
      <c r="R16" s="74"/>
      <c r="S16" s="74"/>
      <c r="T16" s="74"/>
      <c r="U16" s="74"/>
      <c r="V16" s="91"/>
      <c r="W16" s="74"/>
      <c r="X16" s="74"/>
      <c r="Y16" s="74"/>
      <c r="Z16" s="74"/>
    </row>
    <row r="17" spans="1:26" ht="16.5" customHeight="1" x14ac:dyDescent="0.25">
      <c r="A17" s="86">
        <f t="shared" si="1"/>
        <v>44514</v>
      </c>
      <c r="B17" s="87">
        <f t="shared" si="0"/>
        <v>44514</v>
      </c>
      <c r="C17" s="74"/>
      <c r="D17" s="74"/>
      <c r="E17" s="74"/>
      <c r="F17" s="74"/>
      <c r="G17" s="90"/>
      <c r="H17" s="90"/>
      <c r="I17" s="74"/>
      <c r="J17" s="74"/>
      <c r="K17" s="74"/>
      <c r="L17" s="74"/>
      <c r="M17" s="74"/>
      <c r="N17" s="74"/>
      <c r="O17" s="74"/>
      <c r="P17" s="74"/>
      <c r="Q17" s="91"/>
      <c r="R17" s="74"/>
      <c r="S17" s="74"/>
      <c r="T17" s="74"/>
      <c r="U17" s="74"/>
      <c r="V17" s="91"/>
      <c r="W17" s="74"/>
      <c r="X17" s="74"/>
      <c r="Y17" s="74"/>
      <c r="Z17" s="74"/>
    </row>
    <row r="18" spans="1:26" ht="16.5" customHeight="1" x14ac:dyDescent="0.25">
      <c r="A18" s="86">
        <f t="shared" si="1"/>
        <v>44515</v>
      </c>
      <c r="B18" s="87">
        <f t="shared" si="0"/>
        <v>44515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91"/>
      <c r="R18" s="74"/>
      <c r="S18" s="74"/>
      <c r="T18" s="74"/>
      <c r="U18" s="74"/>
      <c r="V18" s="91"/>
      <c r="W18" s="74"/>
      <c r="X18" s="74"/>
      <c r="Y18" s="74"/>
      <c r="Z18" s="74"/>
    </row>
    <row r="19" spans="1:26" ht="16.5" customHeight="1" x14ac:dyDescent="0.25">
      <c r="A19" s="86">
        <f t="shared" si="1"/>
        <v>44516</v>
      </c>
      <c r="B19" s="87">
        <f t="shared" si="0"/>
        <v>44516</v>
      </c>
      <c r="C19" s="74"/>
      <c r="D19" s="74"/>
      <c r="E19" s="74"/>
      <c r="F19" s="74"/>
      <c r="G19" s="74"/>
      <c r="H19" s="74"/>
      <c r="I19" s="74"/>
      <c r="J19" s="74"/>
      <c r="K19" s="74"/>
      <c r="M19" s="74"/>
      <c r="N19" s="74"/>
      <c r="O19" s="74"/>
      <c r="P19" s="74"/>
      <c r="Q19" s="91"/>
      <c r="R19" s="74"/>
      <c r="S19" s="74"/>
      <c r="T19" s="74"/>
      <c r="U19" s="74"/>
      <c r="V19" s="91"/>
      <c r="W19" s="74"/>
      <c r="X19" s="74"/>
      <c r="Y19" s="74"/>
      <c r="Z19" s="74"/>
    </row>
    <row r="20" spans="1:26" ht="16.5" customHeight="1" x14ac:dyDescent="0.25">
      <c r="A20" s="86">
        <f t="shared" si="1"/>
        <v>44517</v>
      </c>
      <c r="B20" s="87">
        <f t="shared" si="0"/>
        <v>44517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1"/>
      <c r="R20" s="74"/>
      <c r="S20" s="74"/>
      <c r="T20" s="74"/>
      <c r="U20" s="74"/>
      <c r="V20" s="91"/>
      <c r="W20" s="74"/>
      <c r="X20" s="74"/>
      <c r="Y20" s="74"/>
      <c r="Z20" s="74"/>
    </row>
    <row r="21" spans="1:26" ht="16.5" customHeight="1" x14ac:dyDescent="0.25">
      <c r="A21" s="86">
        <f t="shared" si="1"/>
        <v>44518</v>
      </c>
      <c r="B21" s="87">
        <f t="shared" si="0"/>
        <v>44518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91"/>
      <c r="Q21" s="91"/>
      <c r="R21" s="74"/>
      <c r="S21" s="74"/>
      <c r="T21" s="74"/>
      <c r="U21" s="74"/>
      <c r="V21" s="91"/>
      <c r="W21" s="74"/>
      <c r="X21" s="74"/>
      <c r="Y21" s="74"/>
      <c r="Z21" s="74"/>
    </row>
    <row r="22" spans="1:26" ht="16.5" customHeight="1" x14ac:dyDescent="0.25">
      <c r="A22" s="86">
        <f t="shared" si="1"/>
        <v>44519</v>
      </c>
      <c r="B22" s="87">
        <f t="shared" si="0"/>
        <v>44519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1"/>
      <c r="Q22" s="91"/>
      <c r="R22" s="74"/>
      <c r="S22" s="74"/>
      <c r="T22" s="74"/>
      <c r="U22" s="74"/>
      <c r="V22" s="91"/>
      <c r="W22" s="74"/>
      <c r="X22" s="88"/>
      <c r="Y22" s="74"/>
      <c r="Z22" s="74"/>
    </row>
    <row r="23" spans="1:26" ht="16.5" customHeight="1" x14ac:dyDescent="0.25">
      <c r="A23" s="86">
        <f t="shared" si="1"/>
        <v>44520</v>
      </c>
      <c r="B23" s="87">
        <f t="shared" si="0"/>
        <v>44520</v>
      </c>
      <c r="C23" s="74"/>
      <c r="D23" s="74"/>
      <c r="E23" s="74"/>
      <c r="F23" s="74"/>
      <c r="G23" s="74"/>
      <c r="H23" s="74" t="s">
        <v>360</v>
      </c>
      <c r="I23" s="74"/>
      <c r="J23" s="74"/>
      <c r="K23" s="74"/>
      <c r="L23" s="74"/>
      <c r="M23" s="74"/>
      <c r="N23" s="74"/>
      <c r="O23" s="74"/>
      <c r="P23" s="74"/>
      <c r="Q23" s="91"/>
      <c r="R23" s="74"/>
      <c r="S23" s="74"/>
      <c r="T23" s="90"/>
      <c r="U23" s="74"/>
      <c r="V23" s="91"/>
      <c r="W23" s="74"/>
      <c r="X23" s="74"/>
      <c r="Y23" s="74"/>
      <c r="Z23" s="74"/>
    </row>
    <row r="24" spans="1:26" ht="16.5" customHeight="1" x14ac:dyDescent="0.25">
      <c r="A24" s="86">
        <f t="shared" si="1"/>
        <v>44521</v>
      </c>
      <c r="B24" s="87">
        <f t="shared" si="0"/>
        <v>44521</v>
      </c>
      <c r="C24" s="74"/>
      <c r="D24" s="74"/>
      <c r="E24" s="74"/>
      <c r="F24" s="74"/>
      <c r="G24" s="74"/>
      <c r="H24" s="74" t="s">
        <v>360</v>
      </c>
      <c r="I24" s="74"/>
      <c r="J24" s="74"/>
      <c r="K24" s="74"/>
      <c r="L24" s="74"/>
      <c r="M24" s="74"/>
      <c r="N24" s="74"/>
      <c r="O24" s="74"/>
      <c r="P24" s="74"/>
      <c r="Q24" s="91"/>
      <c r="R24" s="74"/>
      <c r="S24" s="74"/>
      <c r="T24" s="74"/>
      <c r="U24" s="74"/>
      <c r="V24" s="91"/>
      <c r="W24" s="74"/>
      <c r="X24" s="74"/>
      <c r="Y24" s="74"/>
      <c r="Z24" s="74"/>
    </row>
    <row r="25" spans="1:26" ht="16.5" customHeight="1" x14ac:dyDescent="0.25">
      <c r="A25" s="86">
        <f t="shared" si="1"/>
        <v>44522</v>
      </c>
      <c r="B25" s="87">
        <f t="shared" si="0"/>
        <v>44522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1"/>
      <c r="R25" s="74"/>
      <c r="S25" s="74"/>
      <c r="T25" s="90"/>
      <c r="U25" s="74"/>
      <c r="V25" s="91"/>
      <c r="W25" s="74"/>
      <c r="X25" s="74"/>
      <c r="Y25" s="74"/>
      <c r="Z25" s="74"/>
    </row>
    <row r="26" spans="1:26" ht="16.5" customHeight="1" x14ac:dyDescent="0.25">
      <c r="A26" s="86">
        <f t="shared" si="1"/>
        <v>44523</v>
      </c>
      <c r="B26" s="87">
        <f t="shared" si="0"/>
        <v>44523</v>
      </c>
      <c r="C26" s="74"/>
      <c r="D26" s="74"/>
      <c r="E26" s="74"/>
      <c r="F26" s="74"/>
      <c r="G26" s="74"/>
      <c r="H26" s="74"/>
      <c r="I26" s="74"/>
      <c r="J26" s="74"/>
      <c r="K26" s="74"/>
      <c r="L26" s="90"/>
      <c r="M26" s="74"/>
      <c r="N26" s="74"/>
      <c r="O26" s="74"/>
      <c r="P26" s="74"/>
      <c r="Q26" s="91"/>
      <c r="R26" s="74"/>
      <c r="S26" s="74"/>
      <c r="T26" s="74"/>
      <c r="U26" s="74"/>
      <c r="V26" s="91"/>
      <c r="W26" s="74"/>
      <c r="X26" s="74"/>
      <c r="Y26" s="74"/>
      <c r="Z26" s="74"/>
    </row>
    <row r="27" spans="1:26" ht="16.5" customHeight="1" x14ac:dyDescent="0.25">
      <c r="A27" s="86">
        <f t="shared" si="1"/>
        <v>44524</v>
      </c>
      <c r="B27" s="87">
        <f t="shared" si="0"/>
        <v>44524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91"/>
      <c r="R27" s="74"/>
      <c r="S27" s="74"/>
      <c r="T27" s="74"/>
      <c r="U27" s="74"/>
      <c r="V27" s="91"/>
      <c r="W27" s="74"/>
      <c r="X27" s="74"/>
      <c r="Y27" s="74"/>
      <c r="Z27" s="74"/>
    </row>
    <row r="28" spans="1:26" ht="16.5" customHeight="1" x14ac:dyDescent="0.25">
      <c r="A28" s="86">
        <f t="shared" si="1"/>
        <v>44525</v>
      </c>
      <c r="B28" s="87">
        <f t="shared" si="0"/>
        <v>44525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91"/>
      <c r="Q28" s="91"/>
      <c r="R28" s="74"/>
      <c r="S28" s="74"/>
      <c r="T28" s="74"/>
      <c r="U28" s="74"/>
      <c r="V28" s="91"/>
      <c r="W28" s="74"/>
      <c r="X28" s="74"/>
      <c r="Y28" s="74"/>
      <c r="Z28" s="74"/>
    </row>
    <row r="29" spans="1:26" ht="16.5" customHeight="1" x14ac:dyDescent="0.25">
      <c r="A29" s="86">
        <f t="shared" si="1"/>
        <v>44526</v>
      </c>
      <c r="B29" s="87">
        <f t="shared" si="0"/>
        <v>44526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91"/>
      <c r="R29" s="74"/>
      <c r="S29" s="74"/>
      <c r="T29" s="90"/>
      <c r="U29" s="74"/>
      <c r="V29" s="91"/>
      <c r="W29" s="74"/>
      <c r="X29" s="88"/>
      <c r="Y29" s="74"/>
      <c r="Z29" s="74"/>
    </row>
    <row r="30" spans="1:26" ht="16.5" customHeight="1" x14ac:dyDescent="0.25">
      <c r="A30" s="86">
        <f t="shared" si="1"/>
        <v>44527</v>
      </c>
      <c r="B30" s="87">
        <f t="shared" si="0"/>
        <v>44527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91"/>
      <c r="R30" s="74"/>
      <c r="S30" s="74"/>
      <c r="T30" s="90"/>
      <c r="U30" s="74"/>
      <c r="V30" s="91"/>
      <c r="W30" s="74"/>
      <c r="X30" s="74"/>
      <c r="Y30" s="74"/>
      <c r="Z30" s="74"/>
    </row>
    <row r="31" spans="1:26" ht="16.5" customHeight="1" x14ac:dyDescent="0.25">
      <c r="A31" s="86">
        <f t="shared" si="1"/>
        <v>44528</v>
      </c>
      <c r="B31" s="87">
        <f t="shared" si="0"/>
        <v>44528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/>
      <c r="Q31" s="91"/>
      <c r="R31" s="74"/>
      <c r="S31" s="74"/>
      <c r="T31" s="90"/>
      <c r="U31" s="74"/>
      <c r="V31" s="91"/>
      <c r="W31" s="74"/>
      <c r="X31" s="74"/>
      <c r="Y31" s="74"/>
      <c r="Z31" s="74"/>
    </row>
    <row r="32" spans="1:26" ht="16.5" customHeight="1" x14ac:dyDescent="0.25">
      <c r="A32" s="86">
        <f t="shared" si="1"/>
        <v>44529</v>
      </c>
      <c r="B32" s="87">
        <f t="shared" si="0"/>
        <v>44529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91"/>
      <c r="R32" s="74"/>
      <c r="S32" s="74"/>
      <c r="T32" s="90"/>
      <c r="U32" s="74"/>
      <c r="V32" s="91"/>
      <c r="W32" s="74"/>
      <c r="X32" s="74"/>
      <c r="Y32" s="74"/>
      <c r="Z32" s="74"/>
    </row>
    <row r="33" spans="1:26" ht="16.5" customHeight="1" x14ac:dyDescent="0.25">
      <c r="A33" s="86">
        <f t="shared" si="1"/>
        <v>44530</v>
      </c>
      <c r="B33" s="87">
        <f t="shared" si="0"/>
        <v>44530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91"/>
      <c r="R33" s="74"/>
      <c r="S33" s="74"/>
      <c r="T33" s="74"/>
      <c r="U33" s="74"/>
      <c r="V33" s="91"/>
      <c r="W33" s="90"/>
      <c r="X33" s="74"/>
      <c r="Y33" s="74"/>
      <c r="Z33" s="74"/>
    </row>
    <row r="34" spans="1:26" ht="16.5" customHeight="1" x14ac:dyDescent="0.25">
      <c r="A34" s="86">
        <f t="shared" si="1"/>
        <v>44531</v>
      </c>
      <c r="B34" s="87">
        <f t="shared" si="0"/>
        <v>44531</v>
      </c>
      <c r="C34" s="74"/>
      <c r="D34" s="74"/>
      <c r="E34" s="74"/>
      <c r="F34" s="90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91"/>
      <c r="R34" s="74"/>
      <c r="S34" s="90"/>
      <c r="T34" s="74"/>
      <c r="U34" s="74"/>
      <c r="V34" s="91"/>
      <c r="W34" s="74"/>
      <c r="X34" s="74"/>
      <c r="Y34" s="74"/>
      <c r="Z34" s="74"/>
    </row>
    <row r="35" spans="1:26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customHeight="1" x14ac:dyDescent="0.3">
      <c r="A39" s="175"/>
      <c r="B39" s="176" t="s">
        <v>224</v>
      </c>
      <c r="C39" s="215">
        <f>+A5</f>
        <v>44502</v>
      </c>
      <c r="D39" s="236"/>
      <c r="E39" s="217" t="s">
        <v>214</v>
      </c>
      <c r="F39" s="144"/>
      <c r="G39" s="144"/>
      <c r="H39" s="144"/>
      <c r="I39" s="144"/>
      <c r="J39" s="144"/>
      <c r="K39" s="144"/>
      <c r="L39" s="148"/>
      <c r="M39" s="148"/>
      <c r="N39" s="235"/>
      <c r="O39" s="140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0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0</v>
      </c>
      <c r="W42" s="111">
        <f>COUNTIF(W$4:W$34,W41)</f>
        <v>0</v>
      </c>
      <c r="X42" s="111">
        <f>COUNTIF(X$4:X$34,X41)</f>
        <v>0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0</v>
      </c>
      <c r="O44" s="111">
        <f>COUNTIF(O$4:O$34,O43)</f>
        <v>0</v>
      </c>
      <c r="P44" s="111">
        <f>COUNTIF(P$4:P$34,P43)</f>
        <v>0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0</v>
      </c>
      <c r="W44" s="111">
        <f>COUNTIF(W$4:W$34,"玉雪")</f>
        <v>0</v>
      </c>
      <c r="X44" s="111">
        <f>COUNTIF(X$4:X$34,"玉雪")</f>
        <v>0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0</v>
      </c>
      <c r="O46" s="111">
        <f>COUNTIF(O$4:O$34,O45)</f>
        <v>0</v>
      </c>
      <c r="P46" s="111">
        <f>COUNTIF(P$4:P$34,P45)</f>
        <v>0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31</v>
      </c>
      <c r="X49" s="230">
        <f>COUNTBLANK(X$4:X$34)</f>
        <v>31</v>
      </c>
      <c r="Y49" s="230">
        <f>COUNTBLANK(Y$4:Y$34)</f>
        <v>31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O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31</v>
      </c>
      <c r="Y51" s="230">
        <f>+Y42+Y44+Y49</f>
        <v>31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31</v>
      </c>
      <c r="O54" s="228">
        <f>COUNTBLANK(O4:O34)</f>
        <v>31</v>
      </c>
      <c r="P54" s="228">
        <f>COUNTBLANK(P4:P34)</f>
        <v>31</v>
      </c>
      <c r="Q54" s="228"/>
      <c r="R54" s="228"/>
      <c r="S54" s="228"/>
      <c r="T54" s="228"/>
      <c r="U54" s="228"/>
      <c r="V54" s="230"/>
      <c r="W54" s="230">
        <f>-(W51-W49-8)</f>
        <v>8</v>
      </c>
      <c r="X54" s="230">
        <f>-(X51-X49-8)</f>
        <v>8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31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0</v>
      </c>
      <c r="R57" s="228"/>
      <c r="S57" s="228"/>
      <c r="T57" s="228"/>
      <c r="U57" s="228"/>
      <c r="V57" s="228"/>
      <c r="W57" s="231"/>
      <c r="X57" s="231"/>
      <c r="Y57" s="231"/>
    </row>
  </sheetData>
  <mergeCells count="10">
    <mergeCell ref="W1:Y1"/>
    <mergeCell ref="B35:N35"/>
    <mergeCell ref="B36:N36"/>
    <mergeCell ref="B37:N37"/>
    <mergeCell ref="B38:N38"/>
    <mergeCell ref="C1:J1"/>
    <mergeCell ref="K1:M1"/>
    <mergeCell ref="N1:O1"/>
    <mergeCell ref="P1:Q1"/>
    <mergeCell ref="R1:V1"/>
  </mergeCells>
  <phoneticPr fontId="59" type="noConversion"/>
  <conditionalFormatting sqref="A4:Z34">
    <cfRule type="expression" dxfId="3" priority="2">
      <formula>$A4=TODAY()</formula>
    </cfRule>
    <cfRule type="expression" dxfId="2" priority="3">
      <formula>WEEKDAY($A4,2)&gt;5</formula>
    </cfRule>
  </conditionalFormatting>
  <printOptions horizontalCentered="1"/>
  <pageMargins left="0.196527777777778" right="0.196527777777778" top="1.1812499999999999" bottom="0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>
    <pageSetUpPr fitToPage="1"/>
  </sheetPr>
  <dimension ref="A1:AMK57"/>
  <sheetViews>
    <sheetView zoomScale="80" zoomScaleNormal="80" workbookViewId="0">
      <selection activeCell="L20" sqref="L20"/>
    </sheetView>
  </sheetViews>
  <sheetFormatPr defaultColWidth="8.875" defaultRowHeight="16.5" x14ac:dyDescent="0.25"/>
  <cols>
    <col min="1" max="1" width="9.75" style="109" customWidth="1"/>
    <col min="2" max="2" width="5.5" style="109" customWidth="1"/>
    <col min="3" max="15" width="8.625" style="107" customWidth="1"/>
    <col min="16" max="17" width="8.625" style="109" customWidth="1"/>
    <col min="18" max="22" width="8.625" style="107" customWidth="1"/>
    <col min="23" max="26" width="8.875" style="109"/>
    <col min="27" max="1025" width="8.875" style="120"/>
  </cols>
  <sheetData>
    <row r="1" spans="1:26" ht="16.5" customHeight="1" x14ac:dyDescent="0.25">
      <c r="A1" s="74"/>
      <c r="B1" s="74"/>
      <c r="C1" s="258" t="s">
        <v>117</v>
      </c>
      <c r="D1" s="258"/>
      <c r="E1" s="258"/>
      <c r="F1" s="258"/>
      <c r="G1" s="258"/>
      <c r="H1" s="258"/>
      <c r="I1" s="258"/>
      <c r="J1" s="258"/>
      <c r="K1" s="258" t="s">
        <v>118</v>
      </c>
      <c r="L1" s="258"/>
      <c r="M1" s="258"/>
      <c r="N1" s="258" t="s">
        <v>119</v>
      </c>
      <c r="O1" s="258"/>
      <c r="P1" s="258" t="s">
        <v>120</v>
      </c>
      <c r="Q1" s="258"/>
      <c r="R1" s="258" t="s">
        <v>121</v>
      </c>
      <c r="S1" s="258"/>
      <c r="T1" s="258"/>
      <c r="U1" s="258"/>
      <c r="V1" s="258"/>
      <c r="W1" s="258" t="s">
        <v>122</v>
      </c>
      <c r="X1" s="258"/>
      <c r="Y1" s="258"/>
      <c r="Z1" s="74"/>
    </row>
    <row r="2" spans="1:26" s="109" customFormat="1" ht="16.5" customHeight="1" x14ac:dyDescent="0.25">
      <c r="A2" s="74" t="s">
        <v>123</v>
      </c>
      <c r="B2" s="74" t="s">
        <v>124</v>
      </c>
      <c r="C2" s="74" t="s">
        <v>125</v>
      </c>
      <c r="D2" s="74" t="s">
        <v>111</v>
      </c>
      <c r="E2" s="74" t="s">
        <v>126</v>
      </c>
      <c r="F2" s="74" t="s">
        <v>106</v>
      </c>
      <c r="G2" s="74" t="s">
        <v>107</v>
      </c>
      <c r="H2" s="74" t="s">
        <v>99</v>
      </c>
      <c r="I2" s="74" t="s">
        <v>92</v>
      </c>
      <c r="J2" s="74" t="s">
        <v>127</v>
      </c>
      <c r="K2" s="74" t="s">
        <v>128</v>
      </c>
      <c r="L2" s="74" t="s">
        <v>109</v>
      </c>
      <c r="M2" s="74" t="s">
        <v>108</v>
      </c>
      <c r="N2" s="74" t="s">
        <v>129</v>
      </c>
      <c r="O2" s="74" t="s">
        <v>130</v>
      </c>
      <c r="P2" s="74" t="s">
        <v>129</v>
      </c>
      <c r="Q2" s="74" t="s">
        <v>130</v>
      </c>
      <c r="R2" s="74" t="s">
        <v>131</v>
      </c>
      <c r="S2" s="157" t="s">
        <v>205</v>
      </c>
      <c r="T2" s="74" t="s">
        <v>133</v>
      </c>
      <c r="U2" s="74" t="s">
        <v>135</v>
      </c>
      <c r="V2" s="74" t="s">
        <v>136</v>
      </c>
      <c r="W2" s="74" t="s">
        <v>129</v>
      </c>
      <c r="X2" s="74" t="s">
        <v>137</v>
      </c>
      <c r="Y2" s="74" t="s">
        <v>130</v>
      </c>
      <c r="Z2" s="74" t="s">
        <v>90</v>
      </c>
    </row>
    <row r="3" spans="1:26" s="109" customFormat="1" ht="16.5" customHeight="1" x14ac:dyDescent="0.25">
      <c r="A3" s="76" t="s">
        <v>138</v>
      </c>
      <c r="B3" s="77"/>
      <c r="C3" s="77">
        <v>15</v>
      </c>
      <c r="D3" s="77">
        <v>30</v>
      </c>
      <c r="E3" s="77">
        <v>25.8</v>
      </c>
      <c r="F3" s="77">
        <v>25.9</v>
      </c>
      <c r="G3" s="77">
        <v>24.7</v>
      </c>
      <c r="H3" s="77">
        <v>15</v>
      </c>
      <c r="I3" s="77">
        <v>17.600000000000001</v>
      </c>
      <c r="J3" s="77"/>
      <c r="K3" s="77">
        <v>15</v>
      </c>
      <c r="L3" s="77">
        <v>14.7</v>
      </c>
      <c r="M3" s="77">
        <v>7</v>
      </c>
      <c r="N3" s="78">
        <v>22.9</v>
      </c>
      <c r="O3" s="77">
        <v>15.9</v>
      </c>
      <c r="P3" s="77">
        <v>9.4</v>
      </c>
      <c r="Q3" s="77"/>
      <c r="R3" s="77">
        <v>14.8</v>
      </c>
      <c r="S3" s="77">
        <v>2</v>
      </c>
      <c r="T3" s="77">
        <v>26.7</v>
      </c>
      <c r="U3" s="77"/>
      <c r="V3" s="77"/>
      <c r="W3" s="77">
        <v>14</v>
      </c>
      <c r="X3" s="77">
        <v>14</v>
      </c>
      <c r="Y3" s="77">
        <v>14</v>
      </c>
      <c r="Z3" s="77"/>
    </row>
    <row r="4" spans="1:26" ht="16.5" customHeight="1" x14ac:dyDescent="0.25">
      <c r="A4" s="86">
        <v>44531</v>
      </c>
      <c r="B4" s="87">
        <f t="shared" ref="B4:B34" si="0">+A4</f>
        <v>44531</v>
      </c>
      <c r="C4" s="90"/>
      <c r="D4" s="74"/>
      <c r="E4" s="90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91"/>
      <c r="R4" s="74"/>
      <c r="S4" s="74"/>
      <c r="T4" s="74"/>
      <c r="U4" s="74"/>
      <c r="V4" s="91"/>
      <c r="W4" s="74"/>
      <c r="X4" s="74"/>
      <c r="Y4" s="74"/>
      <c r="Z4" s="74"/>
    </row>
    <row r="5" spans="1:26" ht="16.5" customHeight="1" x14ac:dyDescent="0.25">
      <c r="A5" s="86">
        <f t="shared" ref="A5:A34" si="1">+A4+1</f>
        <v>44532</v>
      </c>
      <c r="B5" s="87">
        <f t="shared" si="0"/>
        <v>44532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91"/>
      <c r="R5" s="74"/>
      <c r="S5" s="74"/>
      <c r="T5" s="90"/>
      <c r="U5" s="74"/>
      <c r="V5" s="91"/>
      <c r="W5" s="74"/>
      <c r="X5" s="74"/>
      <c r="Y5" s="74"/>
      <c r="Z5" s="74"/>
    </row>
    <row r="6" spans="1:26" ht="16.5" customHeight="1" x14ac:dyDescent="0.25">
      <c r="A6" s="86">
        <f t="shared" si="1"/>
        <v>44533</v>
      </c>
      <c r="B6" s="87">
        <f t="shared" si="0"/>
        <v>44533</v>
      </c>
      <c r="C6" s="74"/>
      <c r="D6" s="74"/>
      <c r="E6" s="74"/>
      <c r="F6" s="74"/>
      <c r="G6" s="74"/>
      <c r="H6" s="74"/>
      <c r="I6" s="74"/>
      <c r="J6" s="74"/>
      <c r="K6" s="74"/>
      <c r="L6" s="90"/>
      <c r="M6" s="74"/>
      <c r="N6" s="74"/>
      <c r="O6" s="74"/>
      <c r="P6" s="91"/>
      <c r="Q6" s="91"/>
      <c r="R6" s="74"/>
      <c r="S6" s="74"/>
      <c r="T6" s="74"/>
      <c r="U6" s="74"/>
      <c r="V6" s="91"/>
      <c r="W6" s="74"/>
      <c r="X6" s="74"/>
      <c r="Y6" s="74"/>
      <c r="Z6" s="74"/>
    </row>
    <row r="7" spans="1:26" ht="16.5" customHeight="1" x14ac:dyDescent="0.25">
      <c r="A7" s="86">
        <f t="shared" si="1"/>
        <v>44534</v>
      </c>
      <c r="B7" s="87">
        <f t="shared" si="0"/>
        <v>44534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91"/>
      <c r="Q7" s="91"/>
      <c r="R7" s="74"/>
      <c r="S7" s="74"/>
      <c r="T7" s="74"/>
      <c r="U7" s="74"/>
      <c r="V7" s="91"/>
      <c r="W7" s="74"/>
      <c r="X7" s="74"/>
      <c r="Y7" s="74"/>
      <c r="Z7" s="74"/>
    </row>
    <row r="8" spans="1:26" ht="16.5" customHeight="1" x14ac:dyDescent="0.25">
      <c r="A8" s="86">
        <f t="shared" si="1"/>
        <v>44535</v>
      </c>
      <c r="B8" s="87">
        <f t="shared" si="0"/>
        <v>44535</v>
      </c>
      <c r="C8" s="74"/>
      <c r="D8" s="74"/>
      <c r="E8" s="74"/>
      <c r="F8" s="74"/>
      <c r="G8" s="74"/>
      <c r="H8" s="74"/>
      <c r="I8" s="74"/>
      <c r="J8" s="74"/>
      <c r="K8" s="74"/>
      <c r="L8" s="90"/>
      <c r="M8" s="74"/>
      <c r="N8" s="74"/>
      <c r="O8" s="74"/>
      <c r="P8" s="74"/>
      <c r="Q8" s="91"/>
      <c r="R8" s="74"/>
      <c r="S8" s="74"/>
      <c r="T8" s="74"/>
      <c r="U8" s="74"/>
      <c r="V8" s="91"/>
      <c r="W8" s="74"/>
      <c r="X8" s="88"/>
      <c r="Y8" s="74"/>
      <c r="Z8" s="74"/>
    </row>
    <row r="9" spans="1:26" ht="16.5" customHeight="1" x14ac:dyDescent="0.25">
      <c r="A9" s="86">
        <f t="shared" si="1"/>
        <v>44536</v>
      </c>
      <c r="B9" s="87">
        <f t="shared" si="0"/>
        <v>44536</v>
      </c>
      <c r="C9" s="74"/>
      <c r="D9" s="74"/>
      <c r="E9" s="74"/>
      <c r="F9" s="74"/>
      <c r="G9" s="74"/>
      <c r="H9" s="74"/>
      <c r="I9" s="74"/>
      <c r="J9" s="74"/>
      <c r="K9" s="74"/>
      <c r="L9" s="90"/>
      <c r="M9" s="74"/>
      <c r="N9" s="74"/>
      <c r="O9" s="74"/>
      <c r="P9" s="74"/>
      <c r="Q9" s="91"/>
      <c r="R9" s="74"/>
      <c r="S9" s="74"/>
      <c r="T9" s="74"/>
      <c r="U9" s="74"/>
      <c r="V9" s="91"/>
      <c r="W9" s="74"/>
      <c r="X9" s="74"/>
      <c r="Y9" s="74"/>
      <c r="Z9" s="74"/>
    </row>
    <row r="10" spans="1:26" ht="16.5" customHeight="1" x14ac:dyDescent="0.25">
      <c r="A10" s="86">
        <f t="shared" si="1"/>
        <v>44537</v>
      </c>
      <c r="B10" s="87">
        <f t="shared" si="0"/>
        <v>44537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91"/>
      <c r="R10" s="74"/>
      <c r="S10" s="74"/>
      <c r="T10" s="74"/>
      <c r="U10" s="74"/>
      <c r="V10" s="91"/>
      <c r="W10" s="74"/>
      <c r="X10" s="74"/>
      <c r="Y10" s="74"/>
      <c r="Z10" s="74"/>
    </row>
    <row r="11" spans="1:26" ht="16.5" customHeight="1" x14ac:dyDescent="0.25">
      <c r="A11" s="86">
        <f t="shared" si="1"/>
        <v>44538</v>
      </c>
      <c r="B11" s="87">
        <f t="shared" si="0"/>
        <v>44538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0"/>
      <c r="N11" s="74"/>
      <c r="O11" s="74"/>
      <c r="P11" s="74"/>
      <c r="Q11" s="91"/>
      <c r="R11" s="74"/>
      <c r="S11" s="74"/>
      <c r="T11" s="74"/>
      <c r="U11" s="74"/>
      <c r="V11" s="91"/>
      <c r="W11" s="74"/>
      <c r="X11" s="74"/>
      <c r="Y11" s="74"/>
      <c r="Z11" s="74"/>
    </row>
    <row r="12" spans="1:26" ht="16.5" customHeight="1" x14ac:dyDescent="0.25">
      <c r="A12" s="86">
        <f t="shared" si="1"/>
        <v>44539</v>
      </c>
      <c r="B12" s="87">
        <f t="shared" si="0"/>
        <v>44539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91"/>
      <c r="R12" s="74"/>
      <c r="S12" s="74"/>
      <c r="T12" s="90"/>
      <c r="U12" s="74"/>
      <c r="V12" s="91"/>
      <c r="W12" s="74"/>
      <c r="X12" s="74"/>
      <c r="Y12" s="74"/>
      <c r="Z12" s="74"/>
    </row>
    <row r="13" spans="1:26" ht="16.5" customHeight="1" x14ac:dyDescent="0.25">
      <c r="A13" s="86">
        <f t="shared" si="1"/>
        <v>44540</v>
      </c>
      <c r="B13" s="87">
        <f t="shared" si="0"/>
        <v>44540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91"/>
      <c r="R13" s="74"/>
      <c r="S13" s="74"/>
      <c r="T13" s="74"/>
      <c r="U13" s="74"/>
      <c r="V13" s="91"/>
      <c r="W13" s="74"/>
      <c r="X13" s="74"/>
      <c r="Y13" s="74"/>
      <c r="Z13" s="74"/>
    </row>
    <row r="14" spans="1:26" ht="16.5" customHeight="1" x14ac:dyDescent="0.25">
      <c r="A14" s="86">
        <f t="shared" si="1"/>
        <v>44541</v>
      </c>
      <c r="B14" s="87">
        <f t="shared" si="0"/>
        <v>44541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91"/>
      <c r="Q14" s="74"/>
      <c r="R14" s="74"/>
      <c r="S14" s="74"/>
      <c r="T14" s="74"/>
      <c r="U14" s="74"/>
      <c r="V14" s="91"/>
      <c r="W14" s="74"/>
      <c r="X14" s="74"/>
      <c r="Y14" s="74"/>
      <c r="Z14" s="74"/>
    </row>
    <row r="15" spans="1:26" ht="16.5" customHeight="1" x14ac:dyDescent="0.25">
      <c r="A15" s="86">
        <f t="shared" si="1"/>
        <v>44542</v>
      </c>
      <c r="B15" s="87">
        <f t="shared" si="0"/>
        <v>44542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91"/>
      <c r="Q15" s="74"/>
      <c r="R15" s="74"/>
      <c r="S15" s="74"/>
      <c r="T15" s="74"/>
      <c r="U15" s="74"/>
      <c r="V15" s="91"/>
      <c r="W15" s="74"/>
      <c r="X15" s="88"/>
      <c r="Y15" s="74"/>
      <c r="Z15" s="74"/>
    </row>
    <row r="16" spans="1:26" ht="16.5" customHeight="1" x14ac:dyDescent="0.25">
      <c r="A16" s="86">
        <f t="shared" si="1"/>
        <v>44543</v>
      </c>
      <c r="B16" s="87">
        <f t="shared" si="0"/>
        <v>44543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/>
      <c r="O16" s="74"/>
      <c r="P16" s="74"/>
      <c r="Q16" s="91"/>
      <c r="R16" s="74"/>
      <c r="S16" s="74"/>
      <c r="T16" s="74"/>
      <c r="U16" s="74"/>
      <c r="V16" s="91"/>
      <c r="W16" s="74"/>
      <c r="X16" s="74"/>
      <c r="Y16" s="74"/>
      <c r="Z16" s="74"/>
    </row>
    <row r="17" spans="1:26" ht="16.5" customHeight="1" x14ac:dyDescent="0.25">
      <c r="A17" s="86">
        <f t="shared" si="1"/>
        <v>44544</v>
      </c>
      <c r="B17" s="87">
        <f t="shared" si="0"/>
        <v>44544</v>
      </c>
      <c r="C17" s="74"/>
      <c r="D17" s="74"/>
      <c r="E17" s="74"/>
      <c r="F17" s="74"/>
      <c r="G17" s="90"/>
      <c r="H17" s="90"/>
      <c r="I17" s="74"/>
      <c r="J17" s="74"/>
      <c r="K17" s="74"/>
      <c r="L17" s="74"/>
      <c r="M17" s="74"/>
      <c r="N17" s="74"/>
      <c r="O17" s="74"/>
      <c r="P17" s="74"/>
      <c r="Q17" s="91"/>
      <c r="R17" s="74"/>
      <c r="S17" s="74"/>
      <c r="T17" s="74"/>
      <c r="U17" s="74"/>
      <c r="V17" s="91"/>
      <c r="W17" s="74"/>
      <c r="X17" s="74"/>
      <c r="Y17" s="74"/>
      <c r="Z17" s="74"/>
    </row>
    <row r="18" spans="1:26" ht="16.5" customHeight="1" x14ac:dyDescent="0.25">
      <c r="A18" s="86">
        <f t="shared" si="1"/>
        <v>44545</v>
      </c>
      <c r="B18" s="87">
        <f t="shared" si="0"/>
        <v>44545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91"/>
      <c r="R18" s="74"/>
      <c r="S18" s="74"/>
      <c r="T18" s="74"/>
      <c r="U18" s="74"/>
      <c r="V18" s="91"/>
      <c r="W18" s="74"/>
      <c r="X18" s="74"/>
      <c r="Y18" s="74"/>
      <c r="Z18" s="74"/>
    </row>
    <row r="19" spans="1:26" ht="16.5" customHeight="1" x14ac:dyDescent="0.25">
      <c r="A19" s="86">
        <f t="shared" si="1"/>
        <v>44546</v>
      </c>
      <c r="B19" s="87">
        <f t="shared" si="0"/>
        <v>44546</v>
      </c>
      <c r="C19" s="74"/>
      <c r="D19" s="74"/>
      <c r="E19" s="74"/>
      <c r="F19" s="74"/>
      <c r="G19" s="74"/>
      <c r="H19" s="74"/>
      <c r="I19" s="74"/>
      <c r="J19" s="74"/>
      <c r="K19" s="74"/>
      <c r="M19" s="74"/>
      <c r="N19" s="74"/>
      <c r="O19" s="74"/>
      <c r="P19" s="74"/>
      <c r="Q19" s="91"/>
      <c r="R19" s="74"/>
      <c r="S19" s="74"/>
      <c r="T19" s="74"/>
      <c r="U19" s="74"/>
      <c r="V19" s="91"/>
      <c r="W19" s="74"/>
      <c r="X19" s="74"/>
      <c r="Y19" s="74"/>
      <c r="Z19" s="74"/>
    </row>
    <row r="20" spans="1:26" ht="16.5" customHeight="1" x14ac:dyDescent="0.25">
      <c r="A20" s="86">
        <f t="shared" si="1"/>
        <v>44547</v>
      </c>
      <c r="B20" s="87">
        <f t="shared" si="0"/>
        <v>44547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1"/>
      <c r="R20" s="74"/>
      <c r="S20" s="74"/>
      <c r="T20" s="74"/>
      <c r="U20" s="74"/>
      <c r="V20" s="91"/>
      <c r="W20" s="74"/>
      <c r="X20" s="74"/>
      <c r="Y20" s="74"/>
      <c r="Z20" s="74"/>
    </row>
    <row r="21" spans="1:26" ht="16.5" customHeight="1" x14ac:dyDescent="0.25">
      <c r="A21" s="86">
        <f t="shared" si="1"/>
        <v>44548</v>
      </c>
      <c r="B21" s="87">
        <f t="shared" si="0"/>
        <v>44548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91"/>
      <c r="Q21" s="91"/>
      <c r="R21" s="74"/>
      <c r="S21" s="74"/>
      <c r="T21" s="74"/>
      <c r="U21" s="74"/>
      <c r="V21" s="91"/>
      <c r="W21" s="74"/>
      <c r="X21" s="74"/>
      <c r="Y21" s="74"/>
      <c r="Z21" s="74"/>
    </row>
    <row r="22" spans="1:26" ht="16.5" customHeight="1" x14ac:dyDescent="0.25">
      <c r="A22" s="86">
        <f t="shared" si="1"/>
        <v>44549</v>
      </c>
      <c r="B22" s="87">
        <f t="shared" si="0"/>
        <v>44549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1"/>
      <c r="Q22" s="91"/>
      <c r="R22" s="74"/>
      <c r="S22" s="74"/>
      <c r="T22" s="74"/>
      <c r="U22" s="74"/>
      <c r="V22" s="91"/>
      <c r="W22" s="74"/>
      <c r="X22" s="88"/>
      <c r="Y22" s="74"/>
      <c r="Z22" s="74"/>
    </row>
    <row r="23" spans="1:26" ht="16.5" customHeight="1" x14ac:dyDescent="0.25">
      <c r="A23" s="86">
        <f t="shared" si="1"/>
        <v>44550</v>
      </c>
      <c r="B23" s="87">
        <f t="shared" si="0"/>
        <v>44550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91"/>
      <c r="R23" s="74"/>
      <c r="S23" s="74"/>
      <c r="T23" s="90"/>
      <c r="U23" s="74"/>
      <c r="V23" s="91"/>
      <c r="W23" s="74"/>
      <c r="X23" s="74"/>
      <c r="Y23" s="74"/>
      <c r="Z23" s="74"/>
    </row>
    <row r="24" spans="1:26" ht="16.5" customHeight="1" x14ac:dyDescent="0.25">
      <c r="A24" s="86">
        <f t="shared" si="1"/>
        <v>44551</v>
      </c>
      <c r="B24" s="87">
        <f t="shared" si="0"/>
        <v>44551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91"/>
      <c r="R24" s="74"/>
      <c r="S24" s="74"/>
      <c r="T24" s="74"/>
      <c r="U24" s="74"/>
      <c r="V24" s="91"/>
      <c r="W24" s="74"/>
      <c r="X24" s="74"/>
      <c r="Y24" s="74"/>
      <c r="Z24" s="74"/>
    </row>
    <row r="25" spans="1:26" ht="16.5" customHeight="1" x14ac:dyDescent="0.25">
      <c r="A25" s="86">
        <f t="shared" si="1"/>
        <v>44552</v>
      </c>
      <c r="B25" s="87">
        <f t="shared" si="0"/>
        <v>44552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1"/>
      <c r="R25" s="74"/>
      <c r="S25" s="74"/>
      <c r="T25" s="90"/>
      <c r="U25" s="74"/>
      <c r="V25" s="91"/>
      <c r="W25" s="74"/>
      <c r="X25" s="74"/>
      <c r="Y25" s="74"/>
      <c r="Z25" s="74"/>
    </row>
    <row r="26" spans="1:26" ht="16.5" customHeight="1" x14ac:dyDescent="0.25">
      <c r="A26" s="86">
        <f t="shared" si="1"/>
        <v>44553</v>
      </c>
      <c r="B26" s="87">
        <f t="shared" si="0"/>
        <v>44553</v>
      </c>
      <c r="C26" s="74"/>
      <c r="D26" s="74"/>
      <c r="E26" s="74"/>
      <c r="F26" s="74"/>
      <c r="G26" s="74"/>
      <c r="H26" s="74"/>
      <c r="I26" s="74"/>
      <c r="J26" s="74"/>
      <c r="K26" s="74"/>
      <c r="L26" s="90"/>
      <c r="M26" s="74"/>
      <c r="N26" s="74"/>
      <c r="O26" s="74"/>
      <c r="P26" s="74"/>
      <c r="Q26" s="91"/>
      <c r="R26" s="74"/>
      <c r="S26" s="74"/>
      <c r="T26" s="74"/>
      <c r="U26" s="74"/>
      <c r="V26" s="91"/>
      <c r="W26" s="74"/>
      <c r="X26" s="74"/>
      <c r="Y26" s="74"/>
      <c r="Z26" s="74"/>
    </row>
    <row r="27" spans="1:26" ht="16.5" customHeight="1" x14ac:dyDescent="0.25">
      <c r="A27" s="86">
        <f t="shared" si="1"/>
        <v>44554</v>
      </c>
      <c r="B27" s="87">
        <f t="shared" si="0"/>
        <v>44554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91"/>
      <c r="R27" s="74"/>
      <c r="S27" s="74"/>
      <c r="T27" s="74"/>
      <c r="U27" s="74"/>
      <c r="V27" s="91"/>
      <c r="W27" s="74"/>
      <c r="X27" s="74"/>
      <c r="Y27" s="74"/>
      <c r="Z27" s="74"/>
    </row>
    <row r="28" spans="1:26" ht="16.5" customHeight="1" x14ac:dyDescent="0.25">
      <c r="A28" s="86">
        <f t="shared" si="1"/>
        <v>44555</v>
      </c>
      <c r="B28" s="87">
        <f t="shared" si="0"/>
        <v>44555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91"/>
      <c r="Q28" s="91"/>
      <c r="R28" s="74"/>
      <c r="S28" s="74"/>
      <c r="T28" s="74"/>
      <c r="U28" s="74"/>
      <c r="V28" s="91"/>
      <c r="W28" s="74"/>
      <c r="X28" s="74"/>
      <c r="Y28" s="74"/>
      <c r="Z28" s="74"/>
    </row>
    <row r="29" spans="1:26" ht="16.5" customHeight="1" x14ac:dyDescent="0.25">
      <c r="A29" s="86">
        <f t="shared" si="1"/>
        <v>44556</v>
      </c>
      <c r="B29" s="87">
        <f t="shared" si="0"/>
        <v>44556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91"/>
      <c r="R29" s="74"/>
      <c r="S29" s="74"/>
      <c r="T29" s="90"/>
      <c r="U29" s="74"/>
      <c r="V29" s="91"/>
      <c r="W29" s="74"/>
      <c r="X29" s="88"/>
      <c r="Y29" s="74"/>
      <c r="Z29" s="74"/>
    </row>
    <row r="30" spans="1:26" ht="16.5" customHeight="1" x14ac:dyDescent="0.25">
      <c r="A30" s="86">
        <f t="shared" si="1"/>
        <v>44557</v>
      </c>
      <c r="B30" s="87">
        <f t="shared" si="0"/>
        <v>44557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91"/>
      <c r="R30" s="74"/>
      <c r="S30" s="74"/>
      <c r="T30" s="90"/>
      <c r="U30" s="74"/>
      <c r="V30" s="91"/>
      <c r="W30" s="74"/>
      <c r="X30" s="74"/>
      <c r="Y30" s="74"/>
      <c r="Z30" s="74"/>
    </row>
    <row r="31" spans="1:26" ht="16.5" customHeight="1" x14ac:dyDescent="0.25">
      <c r="A31" s="86">
        <f t="shared" si="1"/>
        <v>44558</v>
      </c>
      <c r="B31" s="87">
        <f t="shared" si="0"/>
        <v>44558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/>
      <c r="Q31" s="91"/>
      <c r="R31" s="74"/>
      <c r="S31" s="74"/>
      <c r="T31" s="90"/>
      <c r="U31" s="74"/>
      <c r="V31" s="91"/>
      <c r="W31" s="74"/>
      <c r="X31" s="74"/>
      <c r="Y31" s="74"/>
      <c r="Z31" s="74"/>
    </row>
    <row r="32" spans="1:26" ht="16.5" customHeight="1" x14ac:dyDescent="0.25">
      <c r="A32" s="86">
        <f t="shared" si="1"/>
        <v>44559</v>
      </c>
      <c r="B32" s="87">
        <f t="shared" si="0"/>
        <v>44559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91"/>
      <c r="R32" s="74"/>
      <c r="S32" s="74"/>
      <c r="T32" s="90"/>
      <c r="U32" s="74"/>
      <c r="V32" s="91"/>
      <c r="W32" s="74"/>
      <c r="X32" s="74"/>
      <c r="Y32" s="74"/>
      <c r="Z32" s="74"/>
    </row>
    <row r="33" spans="1:26" ht="16.5" customHeight="1" x14ac:dyDescent="0.25">
      <c r="A33" s="86">
        <f t="shared" si="1"/>
        <v>44560</v>
      </c>
      <c r="B33" s="87">
        <f t="shared" si="0"/>
        <v>44560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91"/>
      <c r="R33" s="74"/>
      <c r="S33" s="74"/>
      <c r="T33" s="74"/>
      <c r="U33" s="74"/>
      <c r="V33" s="91"/>
      <c r="W33" s="90"/>
      <c r="X33" s="74"/>
      <c r="Y33" s="74"/>
      <c r="Z33" s="74"/>
    </row>
    <row r="34" spans="1:26" ht="16.5" customHeight="1" x14ac:dyDescent="0.25">
      <c r="A34" s="79">
        <f t="shared" si="1"/>
        <v>44561</v>
      </c>
      <c r="B34" s="80">
        <f t="shared" si="0"/>
        <v>44561</v>
      </c>
      <c r="C34" s="81"/>
      <c r="D34" s="81"/>
      <c r="E34" s="81"/>
      <c r="F34" s="83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3"/>
      <c r="T34" s="81"/>
      <c r="U34" s="81"/>
      <c r="V34" s="81"/>
      <c r="W34" s="81"/>
      <c r="X34" s="81"/>
      <c r="Y34" s="81"/>
      <c r="Z34" s="81" t="s">
        <v>306</v>
      </c>
    </row>
    <row r="35" spans="1:26" s="142" customFormat="1" ht="20.100000000000001" customHeight="1" x14ac:dyDescent="0.3">
      <c r="A35" s="138" t="s">
        <v>156</v>
      </c>
      <c r="B35" s="257" t="s">
        <v>157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139"/>
      <c r="P35" s="139"/>
      <c r="Q35" s="139"/>
      <c r="R35" s="139"/>
      <c r="S35" s="139"/>
      <c r="T35" s="140"/>
      <c r="U35" s="140"/>
      <c r="V35" s="140"/>
      <c r="W35" s="141"/>
      <c r="X35" s="141"/>
      <c r="Y35" s="141"/>
      <c r="Z35" s="141"/>
    </row>
    <row r="36" spans="1:26" s="142" customFormat="1" ht="20.100000000000001" customHeight="1" x14ac:dyDescent="0.3">
      <c r="A36" s="143"/>
      <c r="B36" s="257" t="s">
        <v>158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139"/>
      <c r="P36" s="139"/>
      <c r="Q36" s="145"/>
      <c r="R36" s="139"/>
      <c r="S36" s="139"/>
      <c r="T36" s="140"/>
      <c r="U36" s="140"/>
      <c r="V36" s="140"/>
      <c r="W36" s="141"/>
      <c r="X36" s="141"/>
      <c r="Y36" s="141"/>
      <c r="Z36" s="141"/>
    </row>
    <row r="37" spans="1:26" s="142" customFormat="1" ht="20.100000000000001" customHeight="1" x14ac:dyDescent="0.3">
      <c r="A37" s="143"/>
      <c r="B37" s="257" t="s">
        <v>159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39"/>
      <c r="P37" s="139"/>
      <c r="Q37" s="145"/>
      <c r="R37" s="139"/>
      <c r="S37" s="139"/>
      <c r="T37" s="140"/>
      <c r="U37" s="140"/>
      <c r="V37" s="140"/>
      <c r="W37" s="141"/>
      <c r="X37" s="141"/>
      <c r="Y37" s="141"/>
      <c r="Z37" s="141"/>
    </row>
    <row r="38" spans="1:26" s="142" customFormat="1" ht="20.100000000000001" customHeight="1" x14ac:dyDescent="0.3">
      <c r="A38" s="146"/>
      <c r="B38" s="257" t="s">
        <v>160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139"/>
      <c r="P38" s="139"/>
      <c r="Q38" s="139"/>
      <c r="R38" s="139"/>
      <c r="S38" s="139"/>
      <c r="T38" s="138"/>
      <c r="U38" s="138"/>
      <c r="V38" s="138"/>
      <c r="W38" s="141"/>
      <c r="X38" s="141"/>
      <c r="Y38" s="141"/>
      <c r="Z38" s="141"/>
    </row>
    <row r="39" spans="1:26" s="182" customFormat="1" ht="16.5" customHeight="1" x14ac:dyDescent="0.3">
      <c r="A39" s="175"/>
      <c r="B39" s="176" t="s">
        <v>224</v>
      </c>
      <c r="C39" s="215">
        <f>+A5</f>
        <v>44532</v>
      </c>
      <c r="D39" s="216">
        <v>9</v>
      </c>
      <c r="E39" s="217" t="s">
        <v>214</v>
      </c>
      <c r="F39" s="144"/>
      <c r="G39" s="144"/>
      <c r="H39" s="144"/>
      <c r="I39" s="144"/>
      <c r="J39" s="144"/>
      <c r="K39" s="144"/>
      <c r="L39" s="148"/>
      <c r="M39" s="148"/>
      <c r="N39" s="235"/>
      <c r="O39" s="140"/>
      <c r="P39" s="180"/>
      <c r="Q39" s="141"/>
      <c r="R39" s="140"/>
      <c r="S39" s="140"/>
      <c r="T39" s="140"/>
      <c r="U39" s="140"/>
      <c r="V39" s="140"/>
      <c r="W39" s="141"/>
      <c r="X39" s="141"/>
      <c r="Y39" s="141"/>
      <c r="Z39" s="141"/>
    </row>
    <row r="41" spans="1:26" ht="16.5" customHeight="1" x14ac:dyDescent="0.25">
      <c r="N41" s="111" t="s">
        <v>168</v>
      </c>
      <c r="O41" s="111" t="s">
        <v>168</v>
      </c>
      <c r="P41" s="111" t="s">
        <v>148</v>
      </c>
      <c r="Q41" s="111" t="s">
        <v>148</v>
      </c>
      <c r="R41" s="228"/>
      <c r="S41" s="228"/>
      <c r="T41" s="228"/>
      <c r="U41" s="228"/>
      <c r="V41" s="229" t="s">
        <v>141</v>
      </c>
      <c r="W41" s="230" t="s">
        <v>149</v>
      </c>
      <c r="X41" s="230" t="s">
        <v>146</v>
      </c>
      <c r="Y41" s="230" t="s">
        <v>142</v>
      </c>
    </row>
    <row r="42" spans="1:26" ht="16.5" customHeight="1" x14ac:dyDescent="0.25">
      <c r="N42" s="111">
        <f>COUNTIF(N$4:N$34,N41)</f>
        <v>0</v>
      </c>
      <c r="O42" s="111">
        <f>COUNTIF(O$4:O$34,O41)</f>
        <v>0</v>
      </c>
      <c r="P42" s="111">
        <f>COUNTIF(P$4:P$34,P41)</f>
        <v>0</v>
      </c>
      <c r="Q42" s="111">
        <f>COUNTIF(Q$4:Q$34,Q41)</f>
        <v>0</v>
      </c>
      <c r="R42" s="228"/>
      <c r="S42" s="228"/>
      <c r="T42" s="228"/>
      <c r="U42" s="228"/>
      <c r="V42" s="111">
        <f>COUNTIF(V$4:V$34,V41)</f>
        <v>0</v>
      </c>
      <c r="W42" s="111">
        <f>COUNTIF(W$4:W$34,W41)</f>
        <v>0</v>
      </c>
      <c r="X42" s="111">
        <f>COUNTIF(X$4:X$34,X41)</f>
        <v>0</v>
      </c>
      <c r="Y42" s="111">
        <f>COUNTIF(Y$4:Y$34,Y41)</f>
        <v>0</v>
      </c>
    </row>
    <row r="43" spans="1:26" ht="16.5" customHeight="1" x14ac:dyDescent="0.25">
      <c r="N43" s="111" t="s">
        <v>147</v>
      </c>
      <c r="O43" s="111" t="s">
        <v>147</v>
      </c>
      <c r="P43" s="111" t="s">
        <v>140</v>
      </c>
      <c r="Q43" s="111" t="s">
        <v>140</v>
      </c>
      <c r="R43" s="228"/>
      <c r="S43" s="228"/>
      <c r="T43" s="228"/>
      <c r="U43" s="228"/>
      <c r="V43" s="111" t="s">
        <v>105</v>
      </c>
      <c r="W43" s="230" t="s">
        <v>152</v>
      </c>
      <c r="X43" s="230" t="s">
        <v>107</v>
      </c>
      <c r="Y43" s="230"/>
    </row>
    <row r="44" spans="1:26" ht="16.5" customHeight="1" x14ac:dyDescent="0.25">
      <c r="N44" s="111">
        <f>COUNTIF(N$4:N$34,N43)</f>
        <v>0</v>
      </c>
      <c r="O44" s="111">
        <f>COUNTIF(O$4:O$34,O43)</f>
        <v>0</v>
      </c>
      <c r="P44" s="111">
        <f>COUNTIF(P$4:P$34,P43)</f>
        <v>0</v>
      </c>
      <c r="Q44" s="111">
        <f>COUNTIF(Q$4:Q$34,Q43)</f>
        <v>0</v>
      </c>
      <c r="R44" s="228"/>
      <c r="S44" s="228"/>
      <c r="T44" s="228"/>
      <c r="U44" s="228"/>
      <c r="V44" s="111">
        <f>COUNTIF(V$4:V$34,"玉雪")</f>
        <v>0</v>
      </c>
      <c r="W44" s="111">
        <f>COUNTIF(W$4:W$34,"玉雪")</f>
        <v>0</v>
      </c>
      <c r="X44" s="111">
        <f>COUNTIF(X$4:X$34,"玉雪")</f>
        <v>0</v>
      </c>
      <c r="Y44" s="230"/>
    </row>
    <row r="45" spans="1:26" ht="16.5" customHeight="1" x14ac:dyDescent="0.25">
      <c r="N45" s="111" t="s">
        <v>143</v>
      </c>
      <c r="O45" s="111" t="s">
        <v>143</v>
      </c>
      <c r="P45" s="111" t="s">
        <v>144</v>
      </c>
      <c r="Q45" s="111" t="s">
        <v>144</v>
      </c>
      <c r="R45" s="228"/>
      <c r="S45" s="228"/>
      <c r="T45" s="228"/>
      <c r="U45" s="228"/>
      <c r="V45" s="111"/>
      <c r="W45" s="230"/>
      <c r="X45" s="230"/>
      <c r="Y45" s="230"/>
    </row>
    <row r="46" spans="1:26" ht="16.5" customHeight="1" x14ac:dyDescent="0.25">
      <c r="N46" s="111">
        <f>COUNTIF(N$4:N$34,N45)</f>
        <v>0</v>
      </c>
      <c r="O46" s="111">
        <f>COUNTIF(O$4:O$34,O45)</f>
        <v>0</v>
      </c>
      <c r="P46" s="111">
        <f>COUNTIF(P$4:P$34,P45)</f>
        <v>0</v>
      </c>
      <c r="Q46" s="111">
        <f>COUNTIF(Q$4:Q$34,Q45)</f>
        <v>0</v>
      </c>
      <c r="R46" s="228"/>
      <c r="S46" s="228"/>
      <c r="T46" s="228"/>
      <c r="U46" s="228"/>
      <c r="V46" s="111"/>
      <c r="W46" s="230"/>
      <c r="X46" s="230"/>
      <c r="Y46" s="230"/>
    </row>
    <row r="47" spans="1:26" ht="16.5" customHeight="1" x14ac:dyDescent="0.25">
      <c r="N47" s="111" t="s">
        <v>99</v>
      </c>
      <c r="O47" s="111" t="s">
        <v>99</v>
      </c>
      <c r="P47" s="111" t="s">
        <v>169</v>
      </c>
      <c r="Q47" s="111" t="s">
        <v>169</v>
      </c>
      <c r="R47" s="228"/>
      <c r="S47" s="228"/>
      <c r="T47" s="228"/>
      <c r="U47" s="228"/>
      <c r="V47" s="111"/>
      <c r="W47" s="230"/>
      <c r="X47" s="230"/>
      <c r="Y47" s="230"/>
    </row>
    <row r="48" spans="1:26" ht="16.5" customHeight="1" x14ac:dyDescent="0.25">
      <c r="N48" s="111">
        <f>COUNTIF(N$4:N$34,N47)</f>
        <v>0</v>
      </c>
      <c r="O48" s="111">
        <f>COUNTIF(O$4:O$34,O47)</f>
        <v>0</v>
      </c>
      <c r="P48" s="111">
        <f>COUNTIF(P$4:P$34,P47)</f>
        <v>0</v>
      </c>
      <c r="Q48" s="111">
        <f>COUNTIF(Q$4:Q$34,Q47)</f>
        <v>0</v>
      </c>
      <c r="R48" s="228"/>
      <c r="S48" s="228"/>
      <c r="T48" s="228"/>
      <c r="U48" s="228"/>
      <c r="V48" s="111"/>
      <c r="W48" s="230" t="s">
        <v>170</v>
      </c>
      <c r="X48" s="230" t="s">
        <v>171</v>
      </c>
      <c r="Y48" s="230" t="s">
        <v>172</v>
      </c>
    </row>
    <row r="49" spans="14:25" ht="16.5" customHeight="1" x14ac:dyDescent="0.25">
      <c r="N49" s="230" t="s">
        <v>173</v>
      </c>
      <c r="O49" s="230" t="s">
        <v>173</v>
      </c>
      <c r="P49" s="229"/>
      <c r="Q49" s="230" t="s">
        <v>106</v>
      </c>
      <c r="R49" s="228"/>
      <c r="S49" s="228"/>
      <c r="T49" s="228"/>
      <c r="U49" s="228"/>
      <c r="V49" s="111"/>
      <c r="W49" s="230">
        <f>COUNTBLANK(W$4:W$34)</f>
        <v>31</v>
      </c>
      <c r="X49" s="230">
        <f>COUNTBLANK(X$4:X$34)</f>
        <v>31</v>
      </c>
      <c r="Y49" s="230">
        <f>COUNTBLANK(Y$4:Y$34)</f>
        <v>31</v>
      </c>
    </row>
    <row r="50" spans="14:25" ht="16.5" customHeight="1" x14ac:dyDescent="0.25">
      <c r="N50" s="111">
        <f>COUNTIF(N$4:N$34,N49)</f>
        <v>0</v>
      </c>
      <c r="O50" s="111">
        <f>COUNTIF(O$4:O$34,O49)</f>
        <v>0</v>
      </c>
      <c r="P50" s="111"/>
      <c r="Q50" s="111">
        <f>COUNTIF(Q$4:Q$34,Q49)</f>
        <v>0</v>
      </c>
      <c r="R50" s="228"/>
      <c r="S50" s="228"/>
      <c r="T50" s="228"/>
      <c r="U50" s="228"/>
      <c r="V50" s="111"/>
      <c r="W50" s="230" t="s">
        <v>174</v>
      </c>
      <c r="X50" s="230" t="s">
        <v>174</v>
      </c>
      <c r="Y50" s="230" t="s">
        <v>174</v>
      </c>
    </row>
    <row r="51" spans="14:25" ht="16.5" customHeight="1" x14ac:dyDescent="0.25">
      <c r="N51" s="111"/>
      <c r="O51" s="111"/>
      <c r="P51" s="230"/>
      <c r="Q51" s="230"/>
      <c r="R51" s="228"/>
      <c r="S51" s="228"/>
      <c r="T51" s="228"/>
      <c r="U51" s="228"/>
      <c r="V51" s="111"/>
      <c r="W51" s="230">
        <f>+W42+W44+W49</f>
        <v>31</v>
      </c>
      <c r="X51" s="230">
        <f>+X42+X44+X46+X49</f>
        <v>31</v>
      </c>
      <c r="Y51" s="230">
        <f>+Y42+Y44+Y49</f>
        <v>31</v>
      </c>
    </row>
    <row r="52" spans="14:25" ht="16.5" customHeight="1" x14ac:dyDescent="0.25">
      <c r="N52" s="228"/>
      <c r="O52" s="228"/>
      <c r="P52" s="231"/>
      <c r="Q52" s="231"/>
      <c r="R52" s="228"/>
      <c r="S52" s="228"/>
      <c r="T52" s="228"/>
      <c r="U52" s="228"/>
      <c r="V52" s="111"/>
      <c r="W52" s="230"/>
      <c r="X52" s="230"/>
      <c r="Y52" s="230"/>
    </row>
    <row r="53" spans="14:25" ht="16.5" customHeight="1" x14ac:dyDescent="0.25">
      <c r="N53" s="228" t="s">
        <v>175</v>
      </c>
      <c r="O53" s="228" t="s">
        <v>176</v>
      </c>
      <c r="P53" s="228" t="s">
        <v>177</v>
      </c>
      <c r="Q53" s="228"/>
      <c r="R53" s="228"/>
      <c r="S53" s="228"/>
      <c r="T53" s="228"/>
      <c r="U53" s="228"/>
      <c r="V53" s="230"/>
      <c r="W53" s="230" t="s">
        <v>178</v>
      </c>
      <c r="X53" s="230" t="s">
        <v>179</v>
      </c>
      <c r="Y53" s="230" t="s">
        <v>180</v>
      </c>
    </row>
    <row r="54" spans="14:25" ht="16.5" customHeight="1" x14ac:dyDescent="0.25">
      <c r="N54" s="228">
        <f>COUNTBLANK(N4:N34)</f>
        <v>31</v>
      </c>
      <c r="O54" s="228">
        <f>COUNTBLANK(O4:O34)</f>
        <v>31</v>
      </c>
      <c r="P54" s="228">
        <f>COUNTBLANK(P4:P34)</f>
        <v>31</v>
      </c>
      <c r="Q54" s="228"/>
      <c r="R54" s="228"/>
      <c r="S54" s="228"/>
      <c r="T54" s="228"/>
      <c r="U54" s="228"/>
      <c r="V54" s="230"/>
      <c r="W54" s="230">
        <f>-(W51-W49-8)</f>
        <v>8</v>
      </c>
      <c r="X54" s="230">
        <f>-(X51-X49-8)</f>
        <v>8</v>
      </c>
      <c r="Y54" s="230">
        <f>-(Y51-Y49-8)</f>
        <v>8</v>
      </c>
    </row>
    <row r="55" spans="14:25" ht="16.5" customHeight="1" x14ac:dyDescent="0.25">
      <c r="N55" s="228" t="s">
        <v>174</v>
      </c>
      <c r="O55" s="228" t="s">
        <v>174</v>
      </c>
      <c r="P55" s="228" t="s">
        <v>174</v>
      </c>
      <c r="Q55" s="228" t="s">
        <v>174</v>
      </c>
      <c r="R55" s="228"/>
      <c r="S55" s="228"/>
      <c r="T55" s="228"/>
      <c r="U55" s="228"/>
      <c r="V55" s="228"/>
      <c r="W55" s="231"/>
      <c r="X55" s="231"/>
      <c r="Y55" s="231"/>
    </row>
    <row r="56" spans="14:25" ht="16.5" customHeight="1" x14ac:dyDescent="0.25">
      <c r="N56" s="228">
        <f>+N42+N46+N44+N48+N50+N52+N54</f>
        <v>31</v>
      </c>
      <c r="O56" s="228">
        <f>+O42+O46+O44+O48+O50+O52+O54</f>
        <v>31</v>
      </c>
      <c r="P56" s="228">
        <f>+P42+P46+P44+P48+P50+P52+P54</f>
        <v>31</v>
      </c>
      <c r="Q56" s="228">
        <f>+Q42+Q46+Q44+Q48+Q50+Q52+Q54</f>
        <v>0</v>
      </c>
      <c r="R56" s="228"/>
      <c r="S56" s="228"/>
      <c r="T56" s="228"/>
      <c r="U56" s="228"/>
      <c r="V56" s="228"/>
      <c r="W56" s="231"/>
      <c r="X56" s="231"/>
      <c r="Y56" s="231"/>
    </row>
    <row r="57" spans="14:25" ht="16.5" customHeight="1" x14ac:dyDescent="0.25">
      <c r="N57" s="232">
        <f>COUNTA(N$4:N$36)+N54</f>
        <v>31</v>
      </c>
      <c r="O57" s="232">
        <f>COUNTA(O$4:O$36)+O54</f>
        <v>31</v>
      </c>
      <c r="P57" s="232">
        <f>COUNTA(P$4:P$36)+P54</f>
        <v>31</v>
      </c>
      <c r="Q57" s="232">
        <f>COUNTA(Q$4:Q$36)+Q54</f>
        <v>0</v>
      </c>
      <c r="R57" s="228"/>
      <c r="S57" s="228"/>
      <c r="T57" s="228"/>
      <c r="U57" s="228"/>
      <c r="V57" s="228"/>
      <c r="W57" s="231"/>
      <c r="X57" s="231"/>
      <c r="Y57" s="231"/>
    </row>
  </sheetData>
  <mergeCells count="10">
    <mergeCell ref="W1:Y1"/>
    <mergeCell ref="B35:N35"/>
    <mergeCell ref="B36:N36"/>
    <mergeCell ref="B37:N37"/>
    <mergeCell ref="B38:N38"/>
    <mergeCell ref="C1:J1"/>
    <mergeCell ref="K1:M1"/>
    <mergeCell ref="N1:O1"/>
    <mergeCell ref="P1:Q1"/>
    <mergeCell ref="R1:V1"/>
  </mergeCells>
  <phoneticPr fontId="59" type="noConversion"/>
  <conditionalFormatting sqref="A4:Z34">
    <cfRule type="expression" dxfId="1" priority="2">
      <formula>$A4=TODAY()</formula>
    </cfRule>
    <cfRule type="expression" dxfId="0" priority="3">
      <formula>WEEKDAY($A4,2)&gt;5</formula>
    </cfRule>
  </conditionalFormatting>
  <printOptions horizontalCentered="1"/>
  <pageMargins left="0.15763888888888899" right="0.15763888888888899" top="0.78749999999999998" bottom="0.27569444444444402" header="0.23611111111111099" footer="0.51180555555555496"/>
  <pageSetup paperSize="9" firstPageNumber="0" orientation="landscape" horizontalDpi="300" verticalDpi="300"/>
  <headerFooter>
    <oddHeader>&amp;C&amp;A</oddHead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23</vt:i4>
      </vt:variant>
    </vt:vector>
  </HeadingPairs>
  <TitlesOfParts>
    <vt:vector size="37" baseType="lpstr">
      <vt:lpstr>官方</vt:lpstr>
      <vt:lpstr>排假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'11月'!Excel_BuiltIn__FilterDatabase</vt:lpstr>
      <vt:lpstr>'1月'!Excel_BuiltIn__FilterDatabase</vt:lpstr>
      <vt:lpstr>'2月'!Excel_BuiltIn__FilterDatabase</vt:lpstr>
      <vt:lpstr>'3月'!Excel_BuiltIn__FilterDatabase</vt:lpstr>
      <vt:lpstr>'4月'!Excel_BuiltIn__FilterDatabase</vt:lpstr>
      <vt:lpstr>'5月'!Excel_BuiltIn__FilterDatabase</vt:lpstr>
      <vt:lpstr>'6月'!Excel_BuiltIn__FilterDatabase</vt:lpstr>
      <vt:lpstr>'7月'!Excel_BuiltIn__FilterDatabase</vt:lpstr>
      <vt:lpstr>'8月'!Excel_BuiltIn__FilterDatabase</vt:lpstr>
      <vt:lpstr>'9月'!Excel_BuiltIn__FilterDatabase</vt:lpstr>
      <vt:lpstr>'10月'!Print_Area</vt:lpstr>
      <vt:lpstr>'11月'!Print_Area</vt:lpstr>
      <vt:lpstr>'12月'!Print_Area</vt:lpstr>
      <vt:lpstr>'1月'!Print_Area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官方!Print_Area</vt:lpstr>
      <vt:lpstr>'3月'!Print_Titles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余亭樺</cp:lastModifiedBy>
  <cp:revision>1</cp:revision>
  <cp:lastPrinted>2021-08-03T09:02:27Z</cp:lastPrinted>
  <dcterms:created xsi:type="dcterms:W3CDTF">2021-06-22T09:18:28Z</dcterms:created>
  <dcterms:modified xsi:type="dcterms:W3CDTF">2021-08-14T03:29:15Z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